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10" activeTab="1"/>
  </bookViews>
  <sheets>
    <sheet name="результат" sheetId="1" r:id="rId1"/>
    <sheet name="Прот._шабл" sheetId="2" r:id="rId2"/>
    <sheet name="Данные" sheetId="3" r:id="rId3"/>
  </sheets>
  <externalReferences>
    <externalReference r:id="rId6"/>
  </externalReferences>
  <definedNames>
    <definedName name="AccessButton">"Счет_Рег__Таблица"</definedName>
    <definedName name="AccessDatabase" hidden="1">"C:\Мои документы\Счет.mdb"</definedName>
    <definedName name="wrn.полуфинал." localSheetId="1" hidden="1">{#N/A,#N/A,FALSE,"ВЕД-1^2"}</definedName>
    <definedName name="wrn.полуфинал." hidden="1">{#N/A,#N/A,FALSE,"ВЕД-1^2"}</definedName>
    <definedName name="_xlnm.Print_Area" localSheetId="1">'Прот._шабл'!$A:$I</definedName>
    <definedName name="_xlnm.Print_Area" localSheetId="0">'результат'!$A$1:$E$21</definedName>
    <definedName name="Судья">#REF!</definedName>
  </definedNames>
  <calcPr fullCalcOnLoad="1" refMode="R1C1"/>
</workbook>
</file>

<file path=xl/sharedStrings.xml><?xml version="1.0" encoding="utf-8"?>
<sst xmlns="http://schemas.openxmlformats.org/spreadsheetml/2006/main" count="1193" uniqueCount="298">
  <si>
    <t>протокол  "Буревестник - 2017 год"</t>
  </si>
  <si>
    <t>23/04/2005 - (Откр LA + D 89ст)</t>
  </si>
  <si>
    <t>Промежуточный результат</t>
  </si>
  <si>
    <t>Место</t>
  </si>
  <si>
    <t>ВУЗ</t>
  </si>
  <si>
    <t>Очки</t>
  </si>
  <si>
    <t>РГУНГ им.Губкина</t>
  </si>
  <si>
    <t>Российский государственный университет нефти и газа</t>
  </si>
  <si>
    <t>МГУПС (МИИТ)</t>
  </si>
  <si>
    <t>Московский государственный университет путей сообщения</t>
  </si>
  <si>
    <t>РХТУ им. Менделеева</t>
  </si>
  <si>
    <t>Российский химико-технологический университет им. Д.И. Менделеева</t>
  </si>
  <si>
    <t>МАИ</t>
  </si>
  <si>
    <t>Московский авиационный институт (государственный технический университет)</t>
  </si>
  <si>
    <t>ГУЗ</t>
  </si>
  <si>
    <t>Государственный университет по землеустройству</t>
  </si>
  <si>
    <t>МГСУ</t>
  </si>
  <si>
    <t>Московский государственный строительный университет</t>
  </si>
  <si>
    <t>РУДН</t>
  </si>
  <si>
    <t>Российский университет дружбы народов</t>
  </si>
  <si>
    <t>МПГУ</t>
  </si>
  <si>
    <t>Московский педагогический государственный университет</t>
  </si>
  <si>
    <t>МИФИ</t>
  </si>
  <si>
    <t>Московский инженерно-физический институт (государственный университет)</t>
  </si>
  <si>
    <t>МАДИ</t>
  </si>
  <si>
    <t>Московский автомобильно-дорожный институт (государственный технич. университет)</t>
  </si>
  <si>
    <t>МТУСИ</t>
  </si>
  <si>
    <t>Московский технический университет связи и информатики</t>
  </si>
  <si>
    <t>МСХА</t>
  </si>
  <si>
    <t>Московская сельскохозяйственная академия им. К.А.Тимирязева</t>
  </si>
  <si>
    <t>ФА при Правительстве РФ</t>
  </si>
  <si>
    <t>Финансова Академия при Парвительстве РФ</t>
  </si>
  <si>
    <t>РЭА им. Плеханова</t>
  </si>
  <si>
    <t>Российская экономическая академия</t>
  </si>
  <si>
    <t>МГИК</t>
  </si>
  <si>
    <t>Московский Государственный Институт Культуры</t>
  </si>
  <si>
    <t>МГУТУ им Разумовского</t>
  </si>
  <si>
    <t>Московский Государственный Университет Технологий Управления</t>
  </si>
  <si>
    <t>РГГУ</t>
  </si>
  <si>
    <t>Российский государственный гуманитарный университет</t>
  </si>
  <si>
    <t>МЭИ</t>
  </si>
  <si>
    <t>Московский энергетический институт (технический университет)</t>
  </si>
  <si>
    <t>МИРЭА</t>
  </si>
  <si>
    <t>Московский государственный институт радиотехники, электроники и автоматики (технический университет)</t>
  </si>
  <si>
    <t xml:space="preserve"> </t>
  </si>
  <si>
    <t>МОСКОВСКАЯ ФЕДЕРАЦИЯ ТАНЦЕВАЛЬНОГО СПОРТА (МФТС)</t>
  </si>
  <si>
    <t>Протокол проведения соревнований МФТС по спортивным танцам</t>
  </si>
  <si>
    <t>ТСК</t>
  </si>
  <si>
    <t>Максимум</t>
  </si>
  <si>
    <t>Организация</t>
  </si>
  <si>
    <t>МФТC</t>
  </si>
  <si>
    <t>Организатор</t>
  </si>
  <si>
    <t>Сергунин Дмитрий</t>
  </si>
  <si>
    <t>Место проведения</t>
  </si>
  <si>
    <t>Ранг соревнования</t>
  </si>
  <si>
    <t>Первенство ВУЗов</t>
  </si>
  <si>
    <t>Наименование турнира</t>
  </si>
  <si>
    <t xml:space="preserve"> Дата</t>
  </si>
  <si>
    <t>Класс</t>
  </si>
  <si>
    <t>Возраст</t>
  </si>
  <si>
    <t>Программа</t>
  </si>
  <si>
    <t>Кол-во пар</t>
  </si>
  <si>
    <t>Откр</t>
  </si>
  <si>
    <t>СТУДЕНТЫ</t>
  </si>
  <si>
    <t>La, St</t>
  </si>
  <si>
    <t>Судьи:</t>
  </si>
  <si>
    <t>Гл.суд</t>
  </si>
  <si>
    <t>№ пар</t>
  </si>
  <si>
    <t>№ ст.кн.</t>
  </si>
  <si>
    <t>Фам. имя партнера  партнерши</t>
  </si>
  <si>
    <t xml:space="preserve">Класс </t>
  </si>
  <si>
    <t>Тренер</t>
  </si>
  <si>
    <t>Группа</t>
  </si>
  <si>
    <t>Фам. имя партнера</t>
  </si>
  <si>
    <t>Фам. имя партнерши</t>
  </si>
  <si>
    <t>Коллектив</t>
  </si>
  <si>
    <t>Тренеры</t>
  </si>
  <si>
    <t>Город</t>
  </si>
  <si>
    <t>Страна</t>
  </si>
  <si>
    <t>Дата р. П-ра</t>
  </si>
  <si>
    <t>Дата р. П-ши</t>
  </si>
  <si>
    <t>№ региона</t>
  </si>
  <si>
    <t>Код клуба</t>
  </si>
  <si>
    <t>Код трен.1</t>
  </si>
  <si>
    <t>Тренер 1</t>
  </si>
  <si>
    <t>Код трен.2</t>
  </si>
  <si>
    <t>Тренер 2</t>
  </si>
  <si>
    <t>Звезда</t>
  </si>
  <si>
    <t>Класс П-ра</t>
  </si>
  <si>
    <t>Класс П-ши</t>
  </si>
  <si>
    <t>Разряд П-ра</t>
  </si>
  <si>
    <t>Разряд П-ши</t>
  </si>
  <si>
    <t>Команда П-ра</t>
  </si>
  <si>
    <t>Команда П-ши</t>
  </si>
  <si>
    <t>ВУЗ П-ра</t>
  </si>
  <si>
    <t>ВУЗ П-ши</t>
  </si>
  <si>
    <t>Команда</t>
  </si>
  <si>
    <t>Откр-Студенты-La</t>
  </si>
  <si>
    <t>Ярмак Георгий</t>
  </si>
  <si>
    <t>Сурменелян Елизавета</t>
  </si>
  <si>
    <t>S</t>
  </si>
  <si>
    <t>Энергия</t>
  </si>
  <si>
    <t>Шорин Александр</t>
  </si>
  <si>
    <t>Москва</t>
  </si>
  <si>
    <t>Россия</t>
  </si>
  <si>
    <t>13.08.1995</t>
  </si>
  <si>
    <t>05.05.1996</t>
  </si>
  <si>
    <t>ГУЗ - МПГУ</t>
  </si>
  <si>
    <t>Савченко Павел</t>
  </si>
  <si>
    <t>Кононова Оксана</t>
  </si>
  <si>
    <t>_</t>
  </si>
  <si>
    <t>Вельвет</t>
  </si>
  <si>
    <t>Просвирнин Андрей, Рогозина Юлия</t>
  </si>
  <si>
    <t>01.12.1994</t>
  </si>
  <si>
    <t>04.03.1996</t>
  </si>
  <si>
    <t>Просвирнин Андрей</t>
  </si>
  <si>
    <t>Рогозина Юлия</t>
  </si>
  <si>
    <t>Юрусов Антон</t>
  </si>
  <si>
    <t>Аверина Светлана</t>
  </si>
  <si>
    <t>Орбита</t>
  </si>
  <si>
    <t>Ефименко Дмитрий</t>
  </si>
  <si>
    <t>21.05.1998</t>
  </si>
  <si>
    <t>01.11.1996</t>
  </si>
  <si>
    <t>Лопатин Александр</t>
  </si>
  <si>
    <t>Отваженкова Мария</t>
  </si>
  <si>
    <t>Алеко</t>
  </si>
  <si>
    <t>Тахаутдинов Руслан</t>
  </si>
  <si>
    <t>28.10.1993</t>
  </si>
  <si>
    <t>07.04.1997</t>
  </si>
  <si>
    <t>A</t>
  </si>
  <si>
    <t>Смирнов Алексей</t>
  </si>
  <si>
    <t>Сиредина Дарья</t>
  </si>
  <si>
    <t>Лидия</t>
  </si>
  <si>
    <t>Исаева Лидия</t>
  </si>
  <si>
    <t>29.05.1994</t>
  </si>
  <si>
    <t>03.03.1994</t>
  </si>
  <si>
    <t>Цатов Андрей</t>
  </si>
  <si>
    <t>Даньшина Анастасия</t>
  </si>
  <si>
    <t>Форвард</t>
  </si>
  <si>
    <t>Шалыгин Андрей, Шалыгина Ирина</t>
  </si>
  <si>
    <t>23.03.1994</t>
  </si>
  <si>
    <t>08.05.1996</t>
  </si>
  <si>
    <t>Шалыгин Андрей</t>
  </si>
  <si>
    <t>Шалыгина Ирина</t>
  </si>
  <si>
    <t>C</t>
  </si>
  <si>
    <t>Грдич Антэ</t>
  </si>
  <si>
    <t>Назарова Кристина</t>
  </si>
  <si>
    <t>B</t>
  </si>
  <si>
    <t>Прометей</t>
  </si>
  <si>
    <t>Секистов Ярослав, Кузнецов Александр</t>
  </si>
  <si>
    <t>18.05.1996</t>
  </si>
  <si>
    <t>13.02.2001</t>
  </si>
  <si>
    <t>Секистов Ярослав</t>
  </si>
  <si>
    <t>Кузнецов Александр</t>
  </si>
  <si>
    <t>Юферев Григорий</t>
  </si>
  <si>
    <t>Карасёва Карина</t>
  </si>
  <si>
    <t>Star Dance Club</t>
  </si>
  <si>
    <t>01.01.1994</t>
  </si>
  <si>
    <t>01.01.1998</t>
  </si>
  <si>
    <t>МГСУ - МГИК</t>
  </si>
  <si>
    <t>Зверев Евгений</t>
  </si>
  <si>
    <t>Коробова Мария</t>
  </si>
  <si>
    <t>Цезарь</t>
  </si>
  <si>
    <t>Воронова Юлия, Середин Алексей</t>
  </si>
  <si>
    <t>Юбилейный</t>
  </si>
  <si>
    <t>06.10.1997</t>
  </si>
  <si>
    <t>04.03.1997</t>
  </si>
  <si>
    <t>Воронова Юлия</t>
  </si>
  <si>
    <t>Середин Алексей</t>
  </si>
  <si>
    <t>Козырев Никита</t>
  </si>
  <si>
    <t>Гриднева Ксения</t>
  </si>
  <si>
    <t>Форум</t>
  </si>
  <si>
    <t>Соловьев Михаил</t>
  </si>
  <si>
    <t>20.04.1997</t>
  </si>
  <si>
    <t>03.06.1999</t>
  </si>
  <si>
    <t>Зотов Иван</t>
  </si>
  <si>
    <t>Шуршалина Алена</t>
  </si>
  <si>
    <t>Высоцкий Сергей, Шалыгина Ирина</t>
  </si>
  <si>
    <t>31.12.1997</t>
  </si>
  <si>
    <t>06.08.1999</t>
  </si>
  <si>
    <t>Высоцкий Сергей</t>
  </si>
  <si>
    <t>Мальянова Татьяна</t>
  </si>
  <si>
    <t>01.01.1996</t>
  </si>
  <si>
    <t>Утехин Денис</t>
  </si>
  <si>
    <t>Трифонова Мария</t>
  </si>
  <si>
    <t>Латинский квартал</t>
  </si>
  <si>
    <t>Дуванов Сергей, Тверьянович Светлана</t>
  </si>
  <si>
    <t>18.12.1996</t>
  </si>
  <si>
    <t>02.04.1995</t>
  </si>
  <si>
    <t>Дуванов Сергей</t>
  </si>
  <si>
    <t>Тверьянович Светлана</t>
  </si>
  <si>
    <t>Епифанский Роман</t>
  </si>
  <si>
    <t>Иванова Елизавета</t>
  </si>
  <si>
    <t>Гулай Галина</t>
  </si>
  <si>
    <t>05.03.1997</t>
  </si>
  <si>
    <t>28.10.1998</t>
  </si>
  <si>
    <t>Глазов Илья</t>
  </si>
  <si>
    <t>Денисова Анастасия</t>
  </si>
  <si>
    <t>Фантазия</t>
  </si>
  <si>
    <t>01.01.1997</t>
  </si>
  <si>
    <t>01.01.2001</t>
  </si>
  <si>
    <t>Сементеев Денис</t>
  </si>
  <si>
    <t>Брыксина Александра</t>
  </si>
  <si>
    <t>Бахретдинов Артём</t>
  </si>
  <si>
    <t>Космынцева Алёна</t>
  </si>
  <si>
    <t>Эста МИФИ</t>
  </si>
  <si>
    <t>01.01.1993</t>
  </si>
  <si>
    <t>17-18</t>
  </si>
  <si>
    <t>Медведев Михаил</t>
  </si>
  <si>
    <t>Киселёва Наталья</t>
  </si>
  <si>
    <t>DAnce Pride</t>
  </si>
  <si>
    <t>Химки</t>
  </si>
  <si>
    <t>МГСУ - РГГУ</t>
  </si>
  <si>
    <t>Ефимов Дмитрий</t>
  </si>
  <si>
    <t>Дмитриева Екатерина</t>
  </si>
  <si>
    <t>Лысенко Максим</t>
  </si>
  <si>
    <t>Курдяева Мария</t>
  </si>
  <si>
    <t>Надежда</t>
  </si>
  <si>
    <t>01.01.2002</t>
  </si>
  <si>
    <t>20-21</t>
  </si>
  <si>
    <t>Ильин Антон</t>
  </si>
  <si>
    <t>Дружинина Екатерина</t>
  </si>
  <si>
    <t>01.01.1990</t>
  </si>
  <si>
    <t>01.01.1995</t>
  </si>
  <si>
    <t>Откр-Студенты-St</t>
  </si>
  <si>
    <t>Счастьев Михаил</t>
  </si>
  <si>
    <t>Дягилева Анастасия</t>
  </si>
  <si>
    <t>M</t>
  </si>
  <si>
    <t>Санти</t>
  </si>
  <si>
    <t>Стружанов Алексей</t>
  </si>
  <si>
    <t>27.08.1995</t>
  </si>
  <si>
    <t>01.07.1999</t>
  </si>
  <si>
    <t>МТУСИ - РГУНГ им.Губкина</t>
  </si>
  <si>
    <t>Филатов Глеб</t>
  </si>
  <si>
    <t>Шунина Елизавета</t>
  </si>
  <si>
    <t>Академия</t>
  </si>
  <si>
    <t>Дурдина Елена, Максимов Сергей</t>
  </si>
  <si>
    <t>16.03.1998</t>
  </si>
  <si>
    <t>05.07.1997</t>
  </si>
  <si>
    <t>Дурдина Елена</t>
  </si>
  <si>
    <t>Максимов Сергей</t>
  </si>
  <si>
    <t>МСХА - МАИ</t>
  </si>
  <si>
    <t>Петров Александр</t>
  </si>
  <si>
    <t>Волкова Галина</t>
  </si>
  <si>
    <t>DancePride</t>
  </si>
  <si>
    <t>Смирнов Михаил, Смирнова Анна</t>
  </si>
  <si>
    <t>Смирнов Михаил</t>
  </si>
  <si>
    <t>Смирнова Анна</t>
  </si>
  <si>
    <t>МАИ - РЭА им. Плеханова</t>
  </si>
  <si>
    <t>Быков Никита</t>
  </si>
  <si>
    <t>Соснина София</t>
  </si>
  <si>
    <t>Лотос</t>
  </si>
  <si>
    <t>Белозёров Сергей, Белозёрова Екатерина</t>
  </si>
  <si>
    <t>16.04.1992</t>
  </si>
  <si>
    <t>16.04.1997</t>
  </si>
  <si>
    <t>Белозёров Сергей</t>
  </si>
  <si>
    <t>Белозёрова Екатерина</t>
  </si>
  <si>
    <t>МАДИ - РУДН</t>
  </si>
  <si>
    <t>Кудрявцева Татьяна</t>
  </si>
  <si>
    <t>Феерия</t>
  </si>
  <si>
    <t>Маров Константин</t>
  </si>
  <si>
    <t>27.06.1998</t>
  </si>
  <si>
    <t>01.01.1984</t>
  </si>
  <si>
    <t>Ядренов Степан</t>
  </si>
  <si>
    <t>Клюева Виктория</t>
  </si>
  <si>
    <t>10-12</t>
  </si>
  <si>
    <t>Лысенко Иван</t>
  </si>
  <si>
    <t>Синева Ольга</t>
  </si>
  <si>
    <t>ДЮСШ Пилигрим</t>
  </si>
  <si>
    <t>Шарова Кристина, Власов Алексей</t>
  </si>
  <si>
    <t>Астрахань</t>
  </si>
  <si>
    <t>15.06.1997</t>
  </si>
  <si>
    <t>11.03.2002</t>
  </si>
  <si>
    <t>Шарова Кристина</t>
  </si>
  <si>
    <t>Власов Алексей</t>
  </si>
  <si>
    <t>Демидов Геннадий</t>
  </si>
  <si>
    <t>Онуфриева Елизавета</t>
  </si>
  <si>
    <t>Платинум</t>
  </si>
  <si>
    <t>Акопян Ксения</t>
  </si>
  <si>
    <t>Видное</t>
  </si>
  <si>
    <t>21.08.1998</t>
  </si>
  <si>
    <t>16.10.2000</t>
  </si>
  <si>
    <t>Беляков Глеб</t>
  </si>
  <si>
    <t>Богодухова Кристина</t>
  </si>
  <si>
    <t>D</t>
  </si>
  <si>
    <t>15-19</t>
  </si>
  <si>
    <t>Драницын Кирилл</t>
  </si>
  <si>
    <t>Котельная Виктория</t>
  </si>
  <si>
    <t>ДК МЭИ</t>
  </si>
  <si>
    <t>Калиничева Евгения</t>
  </si>
  <si>
    <t>МИРЭА - МЭИ</t>
  </si>
  <si>
    <t>Московский Институт радиотехники, электроники и автоматики</t>
  </si>
  <si>
    <t>МИФИ - МИФИ</t>
  </si>
  <si>
    <t>XXIX МССИ</t>
  </si>
  <si>
    <t>ТЗ Атмосфера</t>
  </si>
  <si>
    <t xml:space="preserve">Финансовый университет </t>
  </si>
  <si>
    <t>Финансовый университет при Правительстве РФ</t>
  </si>
  <si>
    <t>ФУ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</si>
</sst>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#,##0.0"/>
    <numFmt numFmtId="175" formatCode="000000"/>
    <numFmt numFmtId="176" formatCode="#&quot; &quot;?/2"/>
    <numFmt numFmtId="177" formatCode="0000"/>
    <numFmt numFmtId="178" formatCode="#,##0_р_."/>
    <numFmt numFmtId="179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b/>
      <i/>
      <sz val="20"/>
      <name val="Tahoma"/>
      <family val="2"/>
    </font>
    <font>
      <sz val="14"/>
      <name val="Tahoma"/>
      <family val="2"/>
    </font>
    <font>
      <b/>
      <i/>
      <sz val="16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3.5"/>
      <name val="Tahoma"/>
      <family val="2"/>
    </font>
    <font>
      <sz val="10"/>
      <name val="Times New Roman Cyr"/>
      <family val="1"/>
    </font>
    <font>
      <sz val="10"/>
      <color indexed="10"/>
      <name val="Times New Roman Cyr"/>
      <family val="1"/>
    </font>
    <font>
      <sz val="10"/>
      <name val="MS Serif"/>
      <family val="1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2"/>
      <name val="MS Serif"/>
      <family val="1"/>
    </font>
    <font>
      <b/>
      <sz val="12"/>
      <name val="MS Serif"/>
      <family val="1"/>
    </font>
    <font>
      <sz val="8.5"/>
      <name val="Tahoma"/>
      <family val="2"/>
    </font>
    <font>
      <b/>
      <sz val="11"/>
      <name val="MS Serif"/>
      <family val="1"/>
    </font>
    <font>
      <b/>
      <sz val="10"/>
      <name val="MS Serif"/>
      <family val="1"/>
    </font>
    <font>
      <b/>
      <sz val="8.5"/>
      <name val="MS Serif"/>
      <family val="1"/>
    </font>
    <font>
      <sz val="10"/>
      <color indexed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Continuous" vertical="center"/>
    </xf>
    <xf numFmtId="174" fontId="3" fillId="0" borderId="12" xfId="0" applyNumberFormat="1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/>
    </xf>
    <xf numFmtId="174" fontId="3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74" fontId="3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49" fontId="12" fillId="0" borderId="13" xfId="0" applyNumberFormat="1" applyFont="1" applyBorder="1" applyAlignment="1">
      <alignment/>
    </xf>
    <xf numFmtId="1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11" fillId="0" borderId="13" xfId="0" applyFont="1" applyBorder="1" applyAlignment="1">
      <alignment/>
    </xf>
    <xf numFmtId="49" fontId="14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6" fillId="0" borderId="15" xfId="0" applyFont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49" fontId="11" fillId="0" borderId="22" xfId="0" applyNumberFormat="1" applyFont="1" applyFill="1" applyBorder="1" applyAlignment="1">
      <alignment horizontal="left"/>
    </xf>
    <xf numFmtId="1" fontId="11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right"/>
    </xf>
    <xf numFmtId="1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33" borderId="23" xfId="0" applyFont="1" applyFill="1" applyBorder="1" applyAlignment="1">
      <alignment horizontal="center" vertical="center"/>
    </xf>
    <xf numFmtId="172" fontId="0" fillId="33" borderId="23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72" fontId="0" fillId="0" borderId="23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172" fontId="21" fillId="0" borderId="23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" vertical="center"/>
    </xf>
    <xf numFmtId="1" fontId="14" fillId="33" borderId="29" xfId="0" applyNumberFormat="1" applyFont="1" applyFill="1" applyBorder="1" applyAlignment="1">
      <alignment horizontal="center" vertical="center" wrapText="1"/>
    </xf>
    <xf numFmtId="1" fontId="14" fillId="33" borderId="30" xfId="0" applyNumberFormat="1" applyFont="1" applyFill="1" applyBorder="1" applyAlignment="1">
      <alignment horizontal="center" vertical="center" wrapText="1"/>
    </xf>
    <xf numFmtId="1" fontId="14" fillId="33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173" fontId="12" fillId="33" borderId="32" xfId="0" applyNumberFormat="1" applyFont="1" applyFill="1" applyBorder="1" applyAlignment="1">
      <alignment horizontal="center" vertical="center" wrapText="1"/>
    </xf>
    <xf numFmtId="173" fontId="12" fillId="33" borderId="33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1" fontId="5" fillId="33" borderId="34" xfId="0" applyNumberFormat="1" applyFont="1" applyFill="1" applyBorder="1" applyAlignment="1">
      <alignment horizontal="center" vertical="center" wrapText="1"/>
    </xf>
    <xf numFmtId="1" fontId="5" fillId="33" borderId="35" xfId="0" applyNumberFormat="1" applyFont="1" applyFill="1" applyBorder="1" applyAlignment="1">
      <alignment horizontal="center" vertical="center" wrapText="1"/>
    </xf>
    <xf numFmtId="1" fontId="5" fillId="33" borderId="3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S\Documents\MY_DOC\Different\DANCE\&#1050;&#1086;&#1085;&#1082;&#1091;&#1088;&#1089;&#1085;&#1072;&#1103;%20&#1087;&#1088;&#1086;&#1075;&#1088;&#1072;&#1084;&#1084;&#1072;\&#1060;&#1080;&#1085;&#1072;&#1083;&#1100;&#1085;&#1072;&#1103;%20&#1090;&#1072;&#1073;&#1083;&#1080;&#1094;&#1072;\&#1050;&#1086;&#1085;&#1082;&#1091;&#1088;&#1089;&#1085;&#1099;&#1077;%20&#1096;&#1072;&#1073;&#1083;&#1086;&#1085;&#1099;\Dance_tab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С&quot; 30.09.2001"/>
      <sheetName val="&quot;С&quot; 07.10.2001"/>
      <sheetName val="&quot;С&quot; 13.10.2001"/>
      <sheetName val="Рейтинг &quot;С&quot; 14.10.2001"/>
      <sheetName val="Рейтинг &quot;С&quot; 04.11.2001"/>
      <sheetName val="&quot;С&quot; 07.11.200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view="pageBreakPreview" zoomScale="60" zoomScalePageLayoutView="0" workbookViewId="0" topLeftCell="A1">
      <selection activeCell="A20" sqref="A1:IV16384"/>
    </sheetView>
  </sheetViews>
  <sheetFormatPr defaultColWidth="26.375" defaultRowHeight="27" customHeight="1"/>
  <cols>
    <col min="1" max="1" width="11.00390625" style="11" customWidth="1"/>
    <col min="2" max="2" width="30.375" style="12" customWidth="1"/>
    <col min="3" max="3" width="13.00390625" style="13" customWidth="1"/>
    <col min="4" max="4" width="3.375" style="9" customWidth="1"/>
    <col min="5" max="5" width="71.375" style="10" bestFit="1" customWidth="1"/>
    <col min="6" max="11" width="5.125" style="9" customWidth="1"/>
    <col min="12" max="16384" width="26.375" style="9" customWidth="1"/>
  </cols>
  <sheetData>
    <row r="1" spans="1:12" s="4" customFormat="1" ht="36.75" customHeight="1">
      <c r="A1" s="1" t="s">
        <v>0</v>
      </c>
      <c r="B1" s="2"/>
      <c r="C1" s="3"/>
      <c r="E1" s="5"/>
      <c r="I1" s="6" t="s">
        <v>1</v>
      </c>
      <c r="L1" s="5" t="s">
        <v>2</v>
      </c>
    </row>
    <row r="2" spans="1:3" ht="27" customHeight="1">
      <c r="A2" s="7" t="s">
        <v>3</v>
      </c>
      <c r="B2" s="7" t="s">
        <v>4</v>
      </c>
      <c r="C2" s="8" t="s">
        <v>5</v>
      </c>
    </row>
    <row r="3" spans="1:5" ht="27" customHeight="1">
      <c r="A3" s="11">
        <v>1</v>
      </c>
      <c r="B3" s="12" t="s">
        <v>6</v>
      </c>
      <c r="C3" s="13">
        <v>72</v>
      </c>
      <c r="E3" s="10" t="s">
        <v>7</v>
      </c>
    </row>
    <row r="4" spans="1:5" ht="27" customHeight="1">
      <c r="A4" s="11">
        <v>2</v>
      </c>
      <c r="B4" s="12" t="s">
        <v>8</v>
      </c>
      <c r="C4" s="13">
        <v>38.5</v>
      </c>
      <c r="E4" s="10" t="s">
        <v>9</v>
      </c>
    </row>
    <row r="5" spans="1:5" ht="27" customHeight="1">
      <c r="A5" s="11">
        <v>3</v>
      </c>
      <c r="B5" s="12" t="s">
        <v>10</v>
      </c>
      <c r="C5" s="13">
        <v>32</v>
      </c>
      <c r="E5" s="10" t="s">
        <v>11</v>
      </c>
    </row>
    <row r="6" spans="1:5" ht="27" customHeight="1">
      <c r="A6" s="11">
        <v>4</v>
      </c>
      <c r="B6" s="12" t="s">
        <v>12</v>
      </c>
      <c r="C6" s="13">
        <v>29</v>
      </c>
      <c r="E6" s="10" t="s">
        <v>13</v>
      </c>
    </row>
    <row r="7" spans="1:5" ht="27" customHeight="1">
      <c r="A7" s="11">
        <v>5</v>
      </c>
      <c r="B7" s="12" t="s">
        <v>14</v>
      </c>
      <c r="C7" s="13">
        <v>23</v>
      </c>
      <c r="E7" s="10" t="s">
        <v>15</v>
      </c>
    </row>
    <row r="8" spans="1:5" ht="27" customHeight="1">
      <c r="A8" s="11">
        <v>6</v>
      </c>
      <c r="B8" s="12" t="s">
        <v>16</v>
      </c>
      <c r="C8" s="13">
        <v>21</v>
      </c>
      <c r="E8" s="10" t="s">
        <v>17</v>
      </c>
    </row>
    <row r="9" spans="1:5" ht="27" customHeight="1">
      <c r="A9" s="11">
        <v>7</v>
      </c>
      <c r="B9" s="12" t="s">
        <v>18</v>
      </c>
      <c r="C9" s="13">
        <v>20.5</v>
      </c>
      <c r="E9" s="10" t="s">
        <v>19</v>
      </c>
    </row>
    <row r="10" spans="1:5" ht="27" customHeight="1">
      <c r="A10" s="11">
        <v>8</v>
      </c>
      <c r="B10" s="12" t="s">
        <v>20</v>
      </c>
      <c r="C10" s="13">
        <v>18</v>
      </c>
      <c r="E10" s="10" t="s">
        <v>21</v>
      </c>
    </row>
    <row r="11" spans="1:5" ht="27" customHeight="1">
      <c r="A11" s="11">
        <v>9</v>
      </c>
      <c r="B11" s="12" t="s">
        <v>22</v>
      </c>
      <c r="C11" s="13">
        <v>12.5</v>
      </c>
      <c r="E11" s="10" t="s">
        <v>23</v>
      </c>
    </row>
    <row r="12" spans="1:5" ht="27" customHeight="1">
      <c r="A12" s="11">
        <v>10</v>
      </c>
      <c r="B12" s="12" t="s">
        <v>24</v>
      </c>
      <c r="C12" s="13">
        <v>12</v>
      </c>
      <c r="E12" s="10" t="s">
        <v>25</v>
      </c>
    </row>
    <row r="13" spans="1:5" ht="27" customHeight="1">
      <c r="A13" s="11">
        <v>11</v>
      </c>
      <c r="B13" s="12" t="s">
        <v>26</v>
      </c>
      <c r="C13" s="13">
        <v>11.5</v>
      </c>
      <c r="E13" s="10" t="s">
        <v>27</v>
      </c>
    </row>
    <row r="14" spans="1:5" ht="27" customHeight="1">
      <c r="A14" s="11">
        <v>12</v>
      </c>
      <c r="B14" s="12" t="s">
        <v>28</v>
      </c>
      <c r="C14" s="13">
        <v>10</v>
      </c>
      <c r="E14" s="10" t="s">
        <v>29</v>
      </c>
    </row>
    <row r="15" spans="1:5" ht="27" customHeight="1">
      <c r="A15" s="11">
        <v>13</v>
      </c>
      <c r="B15" s="12" t="s">
        <v>30</v>
      </c>
      <c r="C15" s="13">
        <v>9.5</v>
      </c>
      <c r="E15" s="10" t="s">
        <v>31</v>
      </c>
    </row>
    <row r="16" spans="1:5" ht="27" customHeight="1">
      <c r="A16" s="11">
        <v>14</v>
      </c>
      <c r="B16" s="12" t="s">
        <v>32</v>
      </c>
      <c r="C16" s="13">
        <v>7</v>
      </c>
      <c r="E16" s="10" t="s">
        <v>33</v>
      </c>
    </row>
    <row r="17" spans="1:5" ht="27" customHeight="1">
      <c r="A17" s="11">
        <v>15</v>
      </c>
      <c r="B17" s="12" t="s">
        <v>34</v>
      </c>
      <c r="C17" s="13">
        <v>6.5</v>
      </c>
      <c r="E17" s="10" t="s">
        <v>35</v>
      </c>
    </row>
    <row r="18" spans="1:5" ht="27" customHeight="1">
      <c r="A18" s="11">
        <v>16</v>
      </c>
      <c r="B18" s="12" t="s">
        <v>36</v>
      </c>
      <c r="C18" s="13">
        <v>3.5</v>
      </c>
      <c r="E18" s="10" t="s">
        <v>37</v>
      </c>
    </row>
    <row r="19" spans="1:5" ht="27" customHeight="1">
      <c r="A19" s="11">
        <v>17</v>
      </c>
      <c r="B19" s="12" t="s">
        <v>38</v>
      </c>
      <c r="C19" s="13">
        <v>2</v>
      </c>
      <c r="E19" s="10" t="s">
        <v>39</v>
      </c>
    </row>
    <row r="20" spans="1:5" ht="27" customHeight="1">
      <c r="A20" s="11">
        <v>18</v>
      </c>
      <c r="B20" s="12" t="s">
        <v>40</v>
      </c>
      <c r="C20" s="13">
        <v>2</v>
      </c>
      <c r="E20" s="10" t="s">
        <v>41</v>
      </c>
    </row>
    <row r="21" spans="1:5" ht="27" customHeight="1">
      <c r="A21" s="11">
        <v>19</v>
      </c>
      <c r="B21" s="12" t="s">
        <v>42</v>
      </c>
      <c r="C21" s="13">
        <v>2</v>
      </c>
      <c r="E21" s="10" t="s">
        <v>43</v>
      </c>
    </row>
    <row r="22" spans="1:5" ht="27" customHeight="1">
      <c r="A22" s="11">
        <v>20</v>
      </c>
      <c r="E22" s="10" t="s">
        <v>44</v>
      </c>
    </row>
    <row r="23" spans="1:5" ht="27" customHeight="1">
      <c r="A23" s="11">
        <v>21</v>
      </c>
      <c r="E23" s="10" t="s">
        <v>44</v>
      </c>
    </row>
    <row r="24" spans="1:5" ht="27" customHeight="1">
      <c r="A24" s="11">
        <v>22</v>
      </c>
      <c r="E24" s="10" t="s">
        <v>44</v>
      </c>
    </row>
    <row r="25" spans="1:5" ht="27" customHeight="1">
      <c r="A25" s="11">
        <v>23</v>
      </c>
      <c r="E25" s="10" t="s">
        <v>44</v>
      </c>
    </row>
    <row r="26" spans="1:5" ht="27" customHeight="1">
      <c r="A26" s="11">
        <v>24</v>
      </c>
      <c r="E26" s="10" t="s">
        <v>44</v>
      </c>
    </row>
    <row r="27" spans="1:5" ht="27" customHeight="1">
      <c r="A27" s="11">
        <v>25</v>
      </c>
      <c r="E27" s="10" t="s">
        <v>44</v>
      </c>
    </row>
    <row r="28" spans="1:5" ht="27" customHeight="1">
      <c r="A28" s="11">
        <v>26</v>
      </c>
      <c r="E28" s="10" t="s">
        <v>44</v>
      </c>
    </row>
    <row r="29" spans="1:5" ht="27" customHeight="1">
      <c r="A29" s="11">
        <v>27</v>
      </c>
      <c r="E29" s="10" t="s">
        <v>44</v>
      </c>
    </row>
    <row r="30" spans="1:5" ht="27" customHeight="1">
      <c r="A30" s="11">
        <v>28</v>
      </c>
      <c r="E30" s="10" t="s">
        <v>44</v>
      </c>
    </row>
    <row r="31" spans="1:5" ht="27" customHeight="1">
      <c r="A31" s="11">
        <v>29</v>
      </c>
      <c r="E31" s="10" t="s">
        <v>44</v>
      </c>
    </row>
    <row r="32" spans="1:5" ht="27" customHeight="1">
      <c r="A32" s="11">
        <v>30</v>
      </c>
      <c r="E32" s="10" t="s">
        <v>44</v>
      </c>
    </row>
    <row r="33" spans="1:5" ht="27" customHeight="1">
      <c r="A33" s="11">
        <v>31</v>
      </c>
      <c r="E33" s="10" t="s">
        <v>44</v>
      </c>
    </row>
    <row r="34" spans="1:5" ht="27" customHeight="1">
      <c r="A34" s="11">
        <v>32</v>
      </c>
      <c r="E34" s="10" t="s">
        <v>44</v>
      </c>
    </row>
    <row r="35" spans="1:5" ht="27" customHeight="1">
      <c r="A35" s="11">
        <v>33</v>
      </c>
      <c r="E35" s="10" t="s">
        <v>44</v>
      </c>
    </row>
    <row r="36" spans="1:5" ht="27" customHeight="1">
      <c r="A36" s="11">
        <v>34</v>
      </c>
      <c r="E36" s="10" t="s">
        <v>44</v>
      </c>
    </row>
    <row r="37" ht="27" customHeight="1">
      <c r="A37" s="11">
        <v>35</v>
      </c>
    </row>
    <row r="38" ht="27" customHeight="1">
      <c r="A38" s="11">
        <v>36</v>
      </c>
    </row>
    <row r="39" ht="27" customHeight="1">
      <c r="A39" s="11">
        <v>37</v>
      </c>
    </row>
    <row r="40" ht="27" customHeight="1">
      <c r="A40" s="11">
        <v>38</v>
      </c>
    </row>
    <row r="41" ht="27" customHeight="1">
      <c r="A41" s="11">
        <v>38</v>
      </c>
    </row>
    <row r="42" ht="27" customHeight="1">
      <c r="A42" s="11">
        <v>40</v>
      </c>
    </row>
    <row r="43" ht="27" customHeight="1">
      <c r="A43" s="11">
        <v>41</v>
      </c>
    </row>
    <row r="44" spans="1:5" ht="27" customHeight="1">
      <c r="A44" s="11">
        <v>42</v>
      </c>
      <c r="E44" s="10" t="s">
        <v>44</v>
      </c>
    </row>
    <row r="45" spans="1:5" ht="27" customHeight="1">
      <c r="A45" s="11">
        <v>43</v>
      </c>
      <c r="E45" s="10" t="s">
        <v>44</v>
      </c>
    </row>
    <row r="46" spans="1:5" ht="27" customHeight="1">
      <c r="A46" s="11">
        <v>44</v>
      </c>
      <c r="E46" s="10" t="s">
        <v>44</v>
      </c>
    </row>
    <row r="47" spans="1:5" ht="27" customHeight="1">
      <c r="A47" s="11">
        <v>45</v>
      </c>
      <c r="E47" s="10" t="s">
        <v>44</v>
      </c>
    </row>
    <row r="48" spans="1:5" ht="27" customHeight="1">
      <c r="A48" s="11">
        <v>45</v>
      </c>
      <c r="E48" s="10" t="s">
        <v>44</v>
      </c>
    </row>
    <row r="49" spans="1:5" ht="27" customHeight="1">
      <c r="A49" s="11">
        <v>47</v>
      </c>
      <c r="E49" s="10" t="s">
        <v>44</v>
      </c>
    </row>
    <row r="50" spans="1:5" ht="27" customHeight="1">
      <c r="A50" s="11">
        <v>47</v>
      </c>
      <c r="E50" s="10" t="s">
        <v>44</v>
      </c>
    </row>
    <row r="51" spans="1:5" ht="27" customHeight="1">
      <c r="A51" s="11">
        <v>49</v>
      </c>
      <c r="E51" s="10" t="s">
        <v>44</v>
      </c>
    </row>
    <row r="52" ht="27" customHeight="1">
      <c r="E52" s="10" t="s">
        <v>44</v>
      </c>
    </row>
    <row r="53" ht="27" customHeight="1">
      <c r="E53" s="10" t="s">
        <v>44</v>
      </c>
    </row>
    <row r="54" ht="27" customHeight="1">
      <c r="E54" s="10" t="s">
        <v>44</v>
      </c>
    </row>
    <row r="55" ht="27" customHeight="1">
      <c r="E55" s="10" t="s">
        <v>44</v>
      </c>
    </row>
    <row r="56" ht="27" customHeight="1">
      <c r="E56" s="10" t="s">
        <v>44</v>
      </c>
    </row>
    <row r="57" ht="27" customHeight="1">
      <c r="E57" s="10" t="s">
        <v>44</v>
      </c>
    </row>
    <row r="58" ht="27" customHeight="1">
      <c r="E58" s="10" t="s">
        <v>44</v>
      </c>
    </row>
    <row r="59" ht="27" customHeight="1">
      <c r="E59" s="10" t="s">
        <v>44</v>
      </c>
    </row>
    <row r="60" ht="27" customHeight="1">
      <c r="E60" s="10" t="s">
        <v>44</v>
      </c>
    </row>
    <row r="61" ht="27" customHeight="1">
      <c r="E61" s="10" t="s">
        <v>44</v>
      </c>
    </row>
    <row r="62" ht="27" customHeight="1">
      <c r="E62" s="10" t="s">
        <v>44</v>
      </c>
    </row>
    <row r="63" ht="27" customHeight="1">
      <c r="E63" s="10" t="s">
        <v>44</v>
      </c>
    </row>
    <row r="64" ht="27" customHeight="1">
      <c r="E64" s="10" t="s">
        <v>44</v>
      </c>
    </row>
    <row r="65" ht="27" customHeight="1">
      <c r="E65" s="10" t="s">
        <v>44</v>
      </c>
    </row>
    <row r="66" ht="27" customHeight="1">
      <c r="E66" s="10" t="s">
        <v>44</v>
      </c>
    </row>
    <row r="67" ht="27" customHeight="1">
      <c r="E67" s="10" t="s">
        <v>44</v>
      </c>
    </row>
    <row r="68" ht="27" customHeight="1">
      <c r="E68" s="10" t="s">
        <v>44</v>
      </c>
    </row>
    <row r="69" ht="27" customHeight="1">
      <c r="E69" s="10" t="s">
        <v>44</v>
      </c>
    </row>
    <row r="70" ht="27" customHeight="1">
      <c r="E70" s="10" t="s">
        <v>44</v>
      </c>
    </row>
    <row r="71" ht="27" customHeight="1">
      <c r="E71" s="10" t="s">
        <v>44</v>
      </c>
    </row>
    <row r="72" ht="27" customHeight="1">
      <c r="E72" s="10" t="s">
        <v>44</v>
      </c>
    </row>
    <row r="73" ht="27" customHeight="1">
      <c r="E73" s="10" t="s">
        <v>44</v>
      </c>
    </row>
    <row r="74" ht="27" customHeight="1">
      <c r="E74" s="10" t="s">
        <v>44</v>
      </c>
    </row>
    <row r="75" ht="27" customHeight="1">
      <c r="E75" s="10" t="s">
        <v>44</v>
      </c>
    </row>
    <row r="76" ht="27" customHeight="1">
      <c r="E76" s="10" t="s">
        <v>44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3"/>
  <sheetViews>
    <sheetView showGridLines="0" showZeros="0" tabSelected="1" zoomScalePageLayoutView="0" workbookViewId="0" topLeftCell="A163">
      <selection activeCell="L161" sqref="L161"/>
    </sheetView>
  </sheetViews>
  <sheetFormatPr defaultColWidth="7.875" defaultRowHeight="12.75"/>
  <cols>
    <col min="1" max="1" width="5.75390625" style="42" customWidth="1"/>
    <col min="2" max="2" width="7.75390625" style="78" customWidth="1"/>
    <col min="3" max="3" width="22.75390625" style="79" customWidth="1"/>
    <col min="4" max="4" width="5.875" style="68" customWidth="1"/>
    <col min="5" max="5" width="7.875" style="79" customWidth="1"/>
    <col min="6" max="6" width="9.25390625" style="68" customWidth="1"/>
    <col min="7" max="7" width="22.625" style="68" customWidth="1"/>
    <col min="8" max="8" width="7.125" style="67" customWidth="1"/>
    <col min="9" max="9" width="9.75390625" style="67" customWidth="1"/>
    <col min="10" max="10" width="18.75390625" style="68" hidden="1" customWidth="1"/>
    <col min="11" max="16384" width="7.875" style="67" customWidth="1"/>
  </cols>
  <sheetData>
    <row r="1" spans="1:12" s="19" customFormat="1" ht="17.25">
      <c r="A1" s="14"/>
      <c r="B1" s="15"/>
      <c r="C1" s="16" t="s">
        <v>45</v>
      </c>
      <c r="D1" s="14"/>
      <c r="E1" s="17"/>
      <c r="F1" s="14"/>
      <c r="G1" s="14"/>
      <c r="H1" s="14"/>
      <c r="I1" s="18"/>
      <c r="J1" s="19" t="s">
        <v>44</v>
      </c>
      <c r="L1" s="20">
        <f>COUNTA(D19:D39)</f>
        <v>0</v>
      </c>
    </row>
    <row r="2" spans="1:8" s="22" customFormat="1" ht="12.75">
      <c r="A2" s="21"/>
      <c r="B2" s="15"/>
      <c r="C2" s="17"/>
      <c r="D2" s="14"/>
      <c r="E2" s="17"/>
      <c r="F2" s="14"/>
      <c r="G2" s="14"/>
      <c r="H2" s="14"/>
    </row>
    <row r="3" spans="1:10" s="22" customFormat="1" ht="18">
      <c r="A3" s="21"/>
      <c r="B3" s="15"/>
      <c r="C3" s="23" t="s">
        <v>46</v>
      </c>
      <c r="D3" s="14"/>
      <c r="E3" s="17"/>
      <c r="F3" s="14"/>
      <c r="G3" s="14"/>
      <c r="H3" s="14"/>
      <c r="I3" s="24"/>
      <c r="J3" s="22" t="s">
        <v>44</v>
      </c>
    </row>
    <row r="4" spans="1:8" s="22" customFormat="1" ht="18" customHeight="1">
      <c r="A4" s="21"/>
      <c r="B4" s="15"/>
      <c r="C4" s="17"/>
      <c r="D4" s="14"/>
      <c r="E4" s="17"/>
      <c r="F4" s="14"/>
      <c r="G4" s="14"/>
      <c r="H4" s="14"/>
    </row>
    <row r="5" spans="1:10" s="22" customFormat="1" ht="17.25">
      <c r="A5" s="25" t="s">
        <v>47</v>
      </c>
      <c r="B5" s="26"/>
      <c r="C5" s="27" t="s">
        <v>48</v>
      </c>
      <c r="D5" s="28"/>
      <c r="E5" s="29"/>
      <c r="F5" s="30" t="s">
        <v>49</v>
      </c>
      <c r="G5" s="31" t="s">
        <v>50</v>
      </c>
      <c r="H5" s="32"/>
      <c r="I5" s="33"/>
      <c r="J5" s="33"/>
    </row>
    <row r="6" spans="1:9" s="22" customFormat="1" ht="12.75">
      <c r="A6" s="34"/>
      <c r="B6" s="15"/>
      <c r="C6" s="17"/>
      <c r="D6" s="14"/>
      <c r="E6" s="17"/>
      <c r="F6" s="14"/>
      <c r="G6" s="14"/>
      <c r="H6" s="14"/>
      <c r="I6" s="35"/>
    </row>
    <row r="7" spans="1:10" s="22" customFormat="1" ht="15">
      <c r="A7" s="25" t="s">
        <v>51</v>
      </c>
      <c r="B7" s="36"/>
      <c r="C7" s="37"/>
      <c r="D7" s="28"/>
      <c r="E7" s="38" t="s">
        <v>52</v>
      </c>
      <c r="F7" s="25"/>
      <c r="G7" s="39"/>
      <c r="H7" s="32"/>
      <c r="I7" s="33"/>
      <c r="J7" s="33"/>
    </row>
    <row r="8" spans="1:9" s="22" customFormat="1" ht="12.75">
      <c r="A8" s="34"/>
      <c r="B8" s="15"/>
      <c r="C8" s="17"/>
      <c r="D8" s="14"/>
      <c r="E8" s="17"/>
      <c r="F8" s="14"/>
      <c r="G8" s="14"/>
      <c r="H8" s="14"/>
      <c r="I8" s="35"/>
    </row>
    <row r="9" spans="1:10" s="22" customFormat="1" ht="15.75">
      <c r="A9" s="25" t="s">
        <v>53</v>
      </c>
      <c r="B9" s="36"/>
      <c r="C9" s="37"/>
      <c r="D9" s="28"/>
      <c r="E9" s="27" t="s">
        <v>294</v>
      </c>
      <c r="F9" s="28"/>
      <c r="G9" s="28"/>
      <c r="H9" s="38"/>
      <c r="I9" s="33"/>
      <c r="J9" s="40"/>
    </row>
    <row r="10" spans="1:9" s="22" customFormat="1" ht="12.75">
      <c r="A10" s="34"/>
      <c r="B10" s="15"/>
      <c r="C10" s="17"/>
      <c r="D10" s="14"/>
      <c r="E10" s="17"/>
      <c r="F10" s="14"/>
      <c r="G10" s="14"/>
      <c r="H10" s="14"/>
      <c r="I10" s="35"/>
    </row>
    <row r="11" spans="1:10" s="22" customFormat="1" ht="15">
      <c r="A11" s="25" t="s">
        <v>54</v>
      </c>
      <c r="B11" s="36"/>
      <c r="C11" s="37"/>
      <c r="D11" s="32"/>
      <c r="E11" s="27" t="s">
        <v>55</v>
      </c>
      <c r="F11" s="32"/>
      <c r="G11" s="32"/>
      <c r="H11" s="32"/>
      <c r="I11" s="33"/>
      <c r="J11" s="33"/>
    </row>
    <row r="12" spans="1:10" s="22" customFormat="1" ht="28.5" customHeight="1">
      <c r="A12" s="25" t="s">
        <v>56</v>
      </c>
      <c r="B12" s="25"/>
      <c r="C12" s="38"/>
      <c r="D12" s="32"/>
      <c r="E12" s="27" t="s">
        <v>293</v>
      </c>
      <c r="F12" s="38"/>
      <c r="G12" s="38"/>
      <c r="H12" s="38"/>
      <c r="I12" s="41"/>
      <c r="J12" s="40"/>
    </row>
    <row r="13" spans="1:5" s="22" customFormat="1" ht="13.5" thickBot="1">
      <c r="A13" s="42"/>
      <c r="B13" s="43"/>
      <c r="C13" s="44"/>
      <c r="E13" s="44"/>
    </row>
    <row r="14" spans="1:10" s="22" customFormat="1" ht="18" customHeight="1">
      <c r="A14" s="42"/>
      <c r="B14" s="45" t="s">
        <v>57</v>
      </c>
      <c r="C14" s="46" t="s">
        <v>58</v>
      </c>
      <c r="D14" s="47"/>
      <c r="E14" s="48" t="s">
        <v>59</v>
      </c>
      <c r="F14" s="48"/>
      <c r="G14" s="102" t="s">
        <v>60</v>
      </c>
      <c r="H14" s="103"/>
      <c r="J14" s="49" t="s">
        <v>61</v>
      </c>
    </row>
    <row r="15" spans="1:10" s="22" customFormat="1" ht="18" customHeight="1" thickBot="1">
      <c r="A15" s="42"/>
      <c r="B15" s="50"/>
      <c r="C15" s="51" t="s">
        <v>62</v>
      </c>
      <c r="D15" s="52"/>
      <c r="E15" s="53" t="s">
        <v>63</v>
      </c>
      <c r="F15" s="54"/>
      <c r="G15" s="104" t="s">
        <v>64</v>
      </c>
      <c r="H15" s="105"/>
      <c r="J15" s="55"/>
    </row>
    <row r="16" spans="1:5" s="22" customFormat="1" ht="8.25" customHeight="1" hidden="1">
      <c r="A16" s="42"/>
      <c r="B16" s="43"/>
      <c r="C16" s="44"/>
      <c r="E16" s="44"/>
    </row>
    <row r="17" spans="1:5" s="22" customFormat="1" ht="15" customHeight="1" hidden="1">
      <c r="A17" s="42"/>
      <c r="B17" s="43"/>
      <c r="C17" s="56" t="s">
        <v>65</v>
      </c>
      <c r="E17" s="44"/>
    </row>
    <row r="18" spans="1:6" s="22" customFormat="1" ht="12.75" hidden="1">
      <c r="A18" s="42"/>
      <c r="B18" s="43"/>
      <c r="C18" s="57" t="s">
        <v>66</v>
      </c>
      <c r="D18" s="58"/>
      <c r="E18" s="59"/>
      <c r="F18" s="58"/>
    </row>
    <row r="19" spans="1:6" s="22" customFormat="1" ht="12.75" hidden="1">
      <c r="A19" s="42"/>
      <c r="B19" s="43"/>
      <c r="C19" s="57">
        <v>1</v>
      </c>
      <c r="D19" s="58"/>
      <c r="E19" s="59"/>
      <c r="F19" s="58"/>
    </row>
    <row r="20" spans="1:6" s="22" customFormat="1" ht="12.75" hidden="1">
      <c r="A20" s="42"/>
      <c r="B20" s="43"/>
      <c r="C20" s="57">
        <v>2</v>
      </c>
      <c r="D20" s="58"/>
      <c r="E20" s="59"/>
      <c r="F20" s="58"/>
    </row>
    <row r="21" spans="1:6" s="22" customFormat="1" ht="12.75" hidden="1">
      <c r="A21" s="42"/>
      <c r="B21" s="43"/>
      <c r="C21" s="57">
        <v>3</v>
      </c>
      <c r="D21" s="58"/>
      <c r="E21" s="59"/>
      <c r="F21" s="58"/>
    </row>
    <row r="22" spans="1:6" s="22" customFormat="1" ht="12.75" hidden="1">
      <c r="A22" s="42"/>
      <c r="B22" s="43"/>
      <c r="C22" s="57">
        <v>4</v>
      </c>
      <c r="D22" s="58"/>
      <c r="E22" s="59"/>
      <c r="F22" s="58"/>
    </row>
    <row r="23" spans="1:6" s="22" customFormat="1" ht="12.75" hidden="1">
      <c r="A23" s="42"/>
      <c r="B23" s="43"/>
      <c r="C23" s="57">
        <v>5</v>
      </c>
      <c r="D23" s="58"/>
      <c r="E23" s="59"/>
      <c r="F23" s="58"/>
    </row>
    <row r="24" spans="1:6" s="22" customFormat="1" ht="12.75" hidden="1">
      <c r="A24" s="42"/>
      <c r="B24" s="43"/>
      <c r="C24" s="57">
        <v>6</v>
      </c>
      <c r="D24" s="58"/>
      <c r="E24" s="59"/>
      <c r="F24" s="58"/>
    </row>
    <row r="25" spans="1:6" s="22" customFormat="1" ht="12.75" hidden="1">
      <c r="A25" s="42"/>
      <c r="B25" s="43"/>
      <c r="C25" s="57">
        <v>7</v>
      </c>
      <c r="D25" s="58"/>
      <c r="E25" s="59"/>
      <c r="F25" s="58"/>
    </row>
    <row r="26" spans="1:6" s="22" customFormat="1" ht="12.75" hidden="1">
      <c r="A26" s="42"/>
      <c r="B26" s="43"/>
      <c r="C26" s="57">
        <v>8</v>
      </c>
      <c r="D26" s="58"/>
      <c r="E26" s="59"/>
      <c r="F26" s="58"/>
    </row>
    <row r="27" spans="1:6" s="22" customFormat="1" ht="12.75" hidden="1">
      <c r="A27" s="42"/>
      <c r="B27" s="43"/>
      <c r="C27" s="57">
        <v>9</v>
      </c>
      <c r="D27" s="58"/>
      <c r="E27" s="59"/>
      <c r="F27" s="58"/>
    </row>
    <row r="28" spans="1:6" s="22" customFormat="1" ht="12.75" hidden="1">
      <c r="A28" s="42"/>
      <c r="B28" s="43"/>
      <c r="C28" s="57">
        <v>10</v>
      </c>
      <c r="D28" s="58"/>
      <c r="E28" s="59"/>
      <c r="F28" s="58"/>
    </row>
    <row r="29" spans="1:6" s="22" customFormat="1" ht="12.75" hidden="1">
      <c r="A29" s="42"/>
      <c r="B29" s="43"/>
      <c r="C29" s="57">
        <v>11</v>
      </c>
      <c r="D29" s="58"/>
      <c r="E29" s="59"/>
      <c r="F29" s="58"/>
    </row>
    <row r="30" spans="1:6" s="22" customFormat="1" ht="12.75" hidden="1">
      <c r="A30" s="42"/>
      <c r="B30" s="43"/>
      <c r="C30" s="57">
        <v>12</v>
      </c>
      <c r="D30" s="58"/>
      <c r="E30" s="59"/>
      <c r="F30" s="58"/>
    </row>
    <row r="31" spans="1:6" s="22" customFormat="1" ht="12.75" hidden="1">
      <c r="A31" s="42"/>
      <c r="B31" s="43"/>
      <c r="C31" s="57">
        <v>13</v>
      </c>
      <c r="D31" s="58"/>
      <c r="E31" s="59"/>
      <c r="F31" s="58"/>
    </row>
    <row r="32" spans="1:6" s="22" customFormat="1" ht="12.75" hidden="1">
      <c r="A32" s="42"/>
      <c r="B32" s="43"/>
      <c r="C32" s="57">
        <v>14</v>
      </c>
      <c r="D32" s="58"/>
      <c r="E32" s="59"/>
      <c r="F32" s="58"/>
    </row>
    <row r="33" spans="1:6" s="22" customFormat="1" ht="12.75" hidden="1">
      <c r="A33" s="42"/>
      <c r="B33" s="43"/>
      <c r="C33" s="57">
        <v>15</v>
      </c>
      <c r="D33" s="58"/>
      <c r="E33" s="59"/>
      <c r="F33" s="58"/>
    </row>
    <row r="34" spans="1:6" s="22" customFormat="1" ht="12.75" hidden="1">
      <c r="A34" s="42"/>
      <c r="B34" s="43"/>
      <c r="C34" s="57">
        <v>16</v>
      </c>
      <c r="D34" s="58"/>
      <c r="E34" s="59"/>
      <c r="F34" s="58"/>
    </row>
    <row r="35" spans="1:6" s="22" customFormat="1" ht="12.75" hidden="1">
      <c r="A35" s="42"/>
      <c r="B35" s="43"/>
      <c r="C35" s="57">
        <v>17</v>
      </c>
      <c r="D35" s="58"/>
      <c r="E35" s="59"/>
      <c r="F35" s="58"/>
    </row>
    <row r="36" spans="1:6" s="22" customFormat="1" ht="12.75" hidden="1">
      <c r="A36" s="42"/>
      <c r="B36" s="43"/>
      <c r="C36" s="57">
        <v>18</v>
      </c>
      <c r="D36" s="58"/>
      <c r="E36" s="59"/>
      <c r="F36" s="58"/>
    </row>
    <row r="37" spans="1:6" s="22" customFormat="1" ht="12.75" hidden="1">
      <c r="A37" s="42"/>
      <c r="B37" s="43"/>
      <c r="C37" s="57">
        <v>19</v>
      </c>
      <c r="D37" s="58"/>
      <c r="E37" s="59"/>
      <c r="F37" s="58"/>
    </row>
    <row r="38" spans="1:6" s="22" customFormat="1" ht="12.75" hidden="1">
      <c r="A38" s="42"/>
      <c r="B38" s="43"/>
      <c r="C38" s="57">
        <v>20</v>
      </c>
      <c r="D38" s="58"/>
      <c r="E38" s="59"/>
      <c r="F38" s="58"/>
    </row>
    <row r="39" spans="1:6" s="22" customFormat="1" ht="12.75" hidden="1">
      <c r="A39" s="42"/>
      <c r="B39" s="43"/>
      <c r="C39" s="57">
        <v>21</v>
      </c>
      <c r="D39" s="58"/>
      <c r="E39" s="59"/>
      <c r="F39" s="58"/>
    </row>
    <row r="40" spans="1:6" s="22" customFormat="1" ht="12.75">
      <c r="A40" s="42"/>
      <c r="B40" s="60"/>
      <c r="C40" s="61"/>
      <c r="D40" s="62"/>
      <c r="E40" s="63"/>
      <c r="F40" s="62"/>
    </row>
    <row r="41" spans="1:10" ht="25.5" customHeight="1">
      <c r="A41" s="64" t="s">
        <v>67</v>
      </c>
      <c r="B41" s="65" t="s">
        <v>68</v>
      </c>
      <c r="C41" s="65" t="s">
        <v>69</v>
      </c>
      <c r="D41" s="66" t="s">
        <v>70</v>
      </c>
      <c r="E41" s="106" t="s">
        <v>4</v>
      </c>
      <c r="F41" s="107"/>
      <c r="G41" s="108"/>
      <c r="H41" s="65" t="s">
        <v>3</v>
      </c>
      <c r="I41" s="65" t="s">
        <v>5</v>
      </c>
      <c r="J41" s="65" t="s">
        <v>71</v>
      </c>
    </row>
    <row r="42" spans="1:9" ht="12.75" customHeight="1" hidden="1">
      <c r="A42" s="111" t="str">
        <f>VLOOKUP($H42,результат!$A:$E,2,0)</f>
        <v>РГУНГ им.Губкина</v>
      </c>
      <c r="B42" s="112"/>
      <c r="C42" s="112"/>
      <c r="D42" s="112"/>
      <c r="E42" s="112"/>
      <c r="F42" s="112"/>
      <c r="G42" s="113"/>
      <c r="H42" s="109">
        <v>1</v>
      </c>
      <c r="I42" s="100">
        <f>VLOOKUP($H42,результат!$A:$E,3,0)</f>
        <v>72</v>
      </c>
    </row>
    <row r="43" spans="1:9" ht="12.75" customHeight="1" hidden="1">
      <c r="A43" s="91" t="str">
        <f>VLOOKUP($H42,результат!$A:$E,5,0)</f>
        <v>Российский государственный университет нефти и газа</v>
      </c>
      <c r="B43" s="92"/>
      <c r="C43" s="92"/>
      <c r="D43" s="92"/>
      <c r="E43" s="92"/>
      <c r="F43" s="92"/>
      <c r="G43" s="93"/>
      <c r="H43" s="110"/>
      <c r="I43" s="101"/>
    </row>
    <row r="44" spans="1:10" s="75" customFormat="1" ht="12.75" hidden="1">
      <c r="A44" s="94"/>
      <c r="B44" s="69" t="str">
        <f>IF($A44&lt;1," ",VLOOKUP($A44,Данные!$B:$C,2,FALSE()))</f>
        <v> </v>
      </c>
      <c r="C44" s="70" t="str">
        <f>IF($A44&lt;1," ",VLOOKUP($A44,Данные!$B:$D,3,FALSE()))</f>
        <v> </v>
      </c>
      <c r="D44" s="71" t="str">
        <f>IF($A44&lt;1," ",VLOOKUP($A44,Данные!$B:$V,20,FALSE()))</f>
        <v> </v>
      </c>
      <c r="E44" s="72" t="str">
        <f>IF($A44&lt;1," ",VLOOKUP($A44,Данные!$B:$AA,26,FALSE()))</f>
        <v> </v>
      </c>
      <c r="F44" s="73"/>
      <c r="G44" s="74"/>
      <c r="H44" s="96" t="str">
        <f>IF($A44&lt;1," ",VLOOKUP($A44,Данные!$B:$AG,32,FALSE()))</f>
        <v> </v>
      </c>
      <c r="I44" s="99" t="str">
        <f>IF($A44&lt;1," ",VLOOKUP($A44,Данные!$B:$AF,31,FALSE()))</f>
        <v> </v>
      </c>
      <c r="J44" s="97"/>
    </row>
    <row r="45" spans="1:10" s="75" customFormat="1" ht="12.75" hidden="1">
      <c r="A45" s="95"/>
      <c r="B45" s="76" t="str">
        <f>IF($A44&lt;1," ",VLOOKUP($A44,Данные!$B:$E,4,FALSE()))</f>
        <v> </v>
      </c>
      <c r="C45" s="77" t="str">
        <f>IF($A44&lt;1," ",VLOOKUP($A44,Данные!$B:$F,5,FALSE()))</f>
        <v> </v>
      </c>
      <c r="D45" s="76" t="str">
        <f>IF($A44&lt;1," ",VLOOKUP($A44,Данные!$B:$V,21,FALSE()))</f>
        <v> </v>
      </c>
      <c r="E45" s="72" t="str">
        <f>IF($A44&lt;1," ",VLOOKUP($A44,Данные!$B:$AB,27,FALSE()))</f>
        <v> </v>
      </c>
      <c r="F45" s="73"/>
      <c r="G45" s="74"/>
      <c r="H45" s="95"/>
      <c r="I45" s="95"/>
      <c r="J45" s="98"/>
    </row>
    <row r="46" spans="1:9" ht="18" customHeight="1">
      <c r="A46" s="111" t="str">
        <f>VLOOKUP($H46,результат!$A:$E,2,0)</f>
        <v>РГУНГ им.Губкина</v>
      </c>
      <c r="B46" s="112"/>
      <c r="C46" s="112"/>
      <c r="D46" s="112"/>
      <c r="E46" s="112"/>
      <c r="F46" s="112"/>
      <c r="G46" s="113"/>
      <c r="H46" s="109">
        <v>1</v>
      </c>
      <c r="I46" s="100">
        <f>VLOOKUP($H46,результат!$A:$E,3,0)</f>
        <v>72</v>
      </c>
    </row>
    <row r="47" spans="1:9" ht="12.75" customHeight="1">
      <c r="A47" s="91" t="str">
        <f>VLOOKUP($H46,результат!$A:$E,5,0)</f>
        <v>Российский государственный университет нефти и газа</v>
      </c>
      <c r="B47" s="92"/>
      <c r="C47" s="92"/>
      <c r="D47" s="92"/>
      <c r="E47" s="92"/>
      <c r="F47" s="92"/>
      <c r="G47" s="93"/>
      <c r="H47" s="110"/>
      <c r="I47" s="101"/>
    </row>
    <row r="48" spans="1:9" ht="12.75">
      <c r="A48" s="94">
        <v>98</v>
      </c>
      <c r="B48" s="69">
        <f>IF($A48&lt;1," ",VLOOKUP($A48,Данные!$B:$C,2,FALSE()))</f>
        <v>145311</v>
      </c>
      <c r="C48" s="70" t="str">
        <f>IF($A48&lt;1," ",VLOOKUP($A48,Данные!$B:$D,3,FALSE()))</f>
        <v>Грдич Антэ</v>
      </c>
      <c r="D48" s="71" t="str">
        <f>IF($A48&lt;1," ",VLOOKUP($A48,Данные!$B:$V,20,FALSE()))</f>
        <v>B</v>
      </c>
      <c r="E48" s="72" t="str">
        <f>IF($A48&lt;1," ",VLOOKUP($A48,Данные!$B:$AA,26,FALSE()))</f>
        <v>РГУНГ им.Губкина</v>
      </c>
      <c r="F48" s="73"/>
      <c r="G48" s="74"/>
      <c r="H48" s="96">
        <f>IF($A48&lt;1," ",VLOOKUP($A48,Данные!$B:$AG,32,FALSE()))</f>
        <v>7</v>
      </c>
      <c r="I48" s="99">
        <f>IF($A48&lt;1," ",VLOOKUP($A48,Данные!$B:$AF,31,FALSE()))</f>
        <v>14</v>
      </c>
    </row>
    <row r="49" spans="1:9" ht="12.75">
      <c r="A49" s="95"/>
      <c r="B49" s="76">
        <f>IF($A48&lt;1," ",VLOOKUP($A48,Данные!$B:$E,4,FALSE()))</f>
        <v>115019</v>
      </c>
      <c r="C49" s="77" t="str">
        <f>IF($A48&lt;1," ",VLOOKUP($A48,Данные!$B:$F,5,FALSE()))</f>
        <v>Назарова Кристина</v>
      </c>
      <c r="D49" s="76" t="str">
        <f>IF($A48&lt;1," ",VLOOKUP($A48,Данные!$B:$V,21,FALSE()))</f>
        <v>B</v>
      </c>
      <c r="E49" s="72" t="str">
        <f>IF($A48&lt;1," ",VLOOKUP($A48,Данные!$B:$AB,27,FALSE()))</f>
        <v>РГУНГ им.Губкина</v>
      </c>
      <c r="F49" s="73"/>
      <c r="G49" s="74"/>
      <c r="H49" s="95"/>
      <c r="I49" s="95"/>
    </row>
    <row r="50" spans="1:9" ht="12.75">
      <c r="A50" s="94">
        <v>113</v>
      </c>
      <c r="B50" s="69">
        <f>IF($A50&lt;1," ",VLOOKUP($A50,Данные!$B:$C,2,FALSE()))</f>
        <v>10058</v>
      </c>
      <c r="C50" s="70" t="str">
        <f>IF($A50&lt;1," ",VLOOKUP($A50,Данные!$B:$D,3,FALSE()))</f>
        <v>Быков Никита</v>
      </c>
      <c r="D50" s="71" t="str">
        <f>IF($A50&lt;1," ",VLOOKUP($A50,Данные!$B:$V,20,FALSE()))</f>
        <v>A</v>
      </c>
      <c r="E50" s="72" t="str">
        <f>IF($A50&lt;1," ",VLOOKUP($A50,Данные!$B:$AA,26,FALSE()))</f>
        <v>РГУНГ им.Губкина</v>
      </c>
      <c r="F50" s="73"/>
      <c r="G50" s="74"/>
      <c r="H50" s="96">
        <f>IF($A50&lt;1," ",VLOOKUP($A50,Данные!$B:$AG,32,FALSE()))</f>
        <v>6</v>
      </c>
      <c r="I50" s="99">
        <f>IF($A50&lt;1," ",VLOOKUP($A50,Данные!$B:$AF,31,FALSE()))</f>
        <v>13</v>
      </c>
    </row>
    <row r="51" spans="1:9" ht="12.75">
      <c r="A51" s="95"/>
      <c r="B51" s="76">
        <f>IF($A50&lt;1," ",VLOOKUP($A50,Данные!$B:$E,4,FALSE()))</f>
        <v>35899</v>
      </c>
      <c r="C51" s="77" t="str">
        <f>IF($A50&lt;1," ",VLOOKUP($A50,Данные!$B:$F,5,FALSE()))</f>
        <v>Соснина София</v>
      </c>
      <c r="D51" s="76" t="str">
        <f>IF($A50&lt;1," ",VLOOKUP($A50,Данные!$B:$V,21,FALSE()))</f>
        <v>B</v>
      </c>
      <c r="E51" s="72" t="str">
        <f>IF($A50&lt;1," ",VLOOKUP($A50,Данные!$B:$AB,27,FALSE()))</f>
        <v>РГУНГ им.Губкина</v>
      </c>
      <c r="F51" s="73"/>
      <c r="G51" s="74"/>
      <c r="H51" s="95"/>
      <c r="I51" s="95"/>
    </row>
    <row r="52" spans="1:9" ht="12.75">
      <c r="A52" s="94">
        <v>84</v>
      </c>
      <c r="B52" s="69">
        <f>IF($A52&lt;1," ",VLOOKUP($A52,Данные!$B:$C,2,FALSE()))</f>
        <v>0</v>
      </c>
      <c r="C52" s="70" t="str">
        <f>IF($A52&lt;1," ",VLOOKUP($A52,Данные!$B:$D,3,FALSE()))</f>
        <v>Ядренов Степан</v>
      </c>
      <c r="D52" s="71" t="str">
        <f>IF($A52&lt;1," ",VLOOKUP($A52,Данные!$B:$V,20,FALSE()))</f>
        <v>_</v>
      </c>
      <c r="E52" s="72" t="str">
        <f>IF($A52&lt;1," ",VLOOKUP($A52,Данные!$B:$AA,26,FALSE()))</f>
        <v>РГУНГ им.Губкина</v>
      </c>
      <c r="F52" s="73"/>
      <c r="G52" s="74"/>
      <c r="H52" s="96">
        <f>IF($A52&lt;1," ",VLOOKUP($A52,Данные!$B:$AG,32,FALSE()))</f>
        <v>9</v>
      </c>
      <c r="I52" s="99">
        <f>IF($A52&lt;1," ",VLOOKUP($A52,Данные!$B:$AF,31,FALSE()))</f>
        <v>10</v>
      </c>
    </row>
    <row r="53" spans="1:9" ht="12.75">
      <c r="A53" s="95"/>
      <c r="B53" s="76">
        <f>IF($A52&lt;1," ",VLOOKUP($A52,Данные!$B:$E,4,FALSE()))</f>
        <v>0</v>
      </c>
      <c r="C53" s="77" t="str">
        <f>IF($A52&lt;1," ",VLOOKUP($A52,Данные!$B:$F,5,FALSE()))</f>
        <v>Клюева Виктория</v>
      </c>
      <c r="D53" s="76" t="str">
        <f>IF($A52&lt;1," ",VLOOKUP($A52,Данные!$B:$V,21,FALSE()))</f>
        <v>_</v>
      </c>
      <c r="E53" s="72" t="str">
        <f>IF($A52&lt;1," ",VLOOKUP($A52,Данные!$B:$AB,27,FALSE()))</f>
        <v>РГУНГ им.Губкина</v>
      </c>
      <c r="F53" s="73"/>
      <c r="G53" s="74"/>
      <c r="H53" s="95"/>
      <c r="I53" s="95"/>
    </row>
    <row r="54" spans="1:9" ht="12.75">
      <c r="A54" s="94">
        <v>85</v>
      </c>
      <c r="B54" s="69">
        <f>IF($A54&lt;1," ",VLOOKUP($A54,Данные!$B:$C,2,FALSE()))</f>
        <v>35082</v>
      </c>
      <c r="C54" s="70" t="str">
        <f>IF($A54&lt;1," ",VLOOKUP($A54,Данные!$B:$D,3,FALSE()))</f>
        <v>Счастьев Михаил</v>
      </c>
      <c r="D54" s="71" t="str">
        <f>IF($A54&lt;1," ",VLOOKUP($A54,Данные!$B:$V,20,FALSE()))</f>
        <v>M</v>
      </c>
      <c r="E54" s="72" t="str">
        <f>IF($A54&lt;1," ",VLOOKUP($A54,Данные!$B:$AA,26,FALSE()))</f>
        <v>МТУСИ</v>
      </c>
      <c r="F54" s="73"/>
      <c r="G54" s="74"/>
      <c r="H54" s="96">
        <f>IF($A54&lt;1," ",VLOOKUP($A54,Данные!$B:$AG,32,FALSE()))</f>
        <v>1</v>
      </c>
      <c r="I54" s="99">
        <f>IF($A54&lt;1," ",VLOOKUP($A54,Данные!$B:$AF,31,FALSE()))</f>
        <v>9</v>
      </c>
    </row>
    <row r="55" spans="1:9" ht="12.75">
      <c r="A55" s="95"/>
      <c r="B55" s="76">
        <f>IF($A54&lt;1," ",VLOOKUP($A54,Данные!$B:$E,4,FALSE()))</f>
        <v>93648</v>
      </c>
      <c r="C55" s="77" t="str">
        <f>IF($A54&lt;1," ",VLOOKUP($A54,Данные!$B:$F,5,FALSE()))</f>
        <v>Дягилева Анастасия</v>
      </c>
      <c r="D55" s="76" t="str">
        <f>IF($A54&lt;1," ",VLOOKUP($A54,Данные!$B:$V,21,FALSE()))</f>
        <v>S</v>
      </c>
      <c r="E55" s="72" t="str">
        <f>IF($A54&lt;1," ",VLOOKUP($A54,Данные!$B:$AB,27,FALSE()))</f>
        <v>РГУНГ им.Губкина</v>
      </c>
      <c r="F55" s="73"/>
      <c r="G55" s="74"/>
      <c r="H55" s="95"/>
      <c r="I55" s="95"/>
    </row>
    <row r="56" spans="1:9" ht="12.75">
      <c r="A56" s="94">
        <v>97</v>
      </c>
      <c r="B56" s="69">
        <f>IF($A56&lt;1," ",VLOOKUP($A56,Данные!$B:$C,2,FALSE()))</f>
        <v>145311</v>
      </c>
      <c r="C56" s="70" t="str">
        <f>IF($A56&lt;1," ",VLOOKUP($A56,Данные!$B:$D,3,FALSE()))</f>
        <v>Грдич Антэ</v>
      </c>
      <c r="D56" s="71" t="str">
        <f>IF($A56&lt;1," ",VLOOKUP($A56,Данные!$B:$V,20,FALSE()))</f>
        <v>B</v>
      </c>
      <c r="E56" s="72" t="str">
        <f>IF($A56&lt;1," ",VLOOKUP($A56,Данные!$B:$AA,26,FALSE()))</f>
        <v>РГУНГ им.Губкина</v>
      </c>
      <c r="F56" s="73"/>
      <c r="G56" s="74"/>
      <c r="H56" s="96" t="str">
        <f>IF($A56&lt;1," ",VLOOKUP($A56,Данные!$B:$AG,32,FALSE()))</f>
        <v>10-12</v>
      </c>
      <c r="I56" s="99">
        <f>IF($A56&lt;1," ",VLOOKUP($A56,Данные!$B:$AF,31,FALSE()))</f>
        <v>9</v>
      </c>
    </row>
    <row r="57" spans="1:9" ht="12.75">
      <c r="A57" s="95"/>
      <c r="B57" s="76">
        <f>IF($A56&lt;1," ",VLOOKUP($A56,Данные!$B:$E,4,FALSE()))</f>
        <v>115019</v>
      </c>
      <c r="C57" s="77" t="str">
        <f>IF($A56&lt;1," ",VLOOKUP($A56,Данные!$B:$F,5,FALSE()))</f>
        <v>Назарова Кристина</v>
      </c>
      <c r="D57" s="76" t="str">
        <f>IF($A56&lt;1," ",VLOOKUP($A56,Данные!$B:$V,21,FALSE()))</f>
        <v>B</v>
      </c>
      <c r="E57" s="72" t="str">
        <f>IF($A56&lt;1," ",VLOOKUP($A56,Данные!$B:$AB,27,FALSE()))</f>
        <v>РГУНГ им.Губкина</v>
      </c>
      <c r="F57" s="73"/>
      <c r="G57" s="74"/>
      <c r="H57" s="95"/>
      <c r="I57" s="95"/>
    </row>
    <row r="58" spans="1:9" ht="12.75">
      <c r="A58" s="94">
        <v>101</v>
      </c>
      <c r="B58" s="69">
        <f>IF($A58&lt;1," ",VLOOKUP($A58,Данные!$B:$C,2,FALSE()))</f>
        <v>79861</v>
      </c>
      <c r="C58" s="70" t="str">
        <f>IF($A58&lt;1," ",VLOOKUP($A58,Данные!$B:$D,3,FALSE()))</f>
        <v>Лысенко Иван</v>
      </c>
      <c r="D58" s="71" t="str">
        <f>IF($A58&lt;1," ",VLOOKUP($A58,Данные!$B:$V,20,FALSE()))</f>
        <v>A</v>
      </c>
      <c r="E58" s="72" t="str">
        <f>IF($A58&lt;1," ",VLOOKUP($A58,Данные!$B:$AA,26,FALSE()))</f>
        <v>РГУНГ им.Губкина</v>
      </c>
      <c r="F58" s="73"/>
      <c r="G58" s="74"/>
      <c r="H58" s="96" t="str">
        <f>IF($A58&lt;1," ",VLOOKUP($A58,Данные!$B:$AG,32,FALSE()))</f>
        <v>10-12</v>
      </c>
      <c r="I58" s="99">
        <f>IF($A58&lt;1," ",VLOOKUP($A58,Данные!$B:$AF,31,FALSE()))</f>
        <v>9</v>
      </c>
    </row>
    <row r="59" spans="1:9" ht="12.75">
      <c r="A59" s="95"/>
      <c r="B59" s="76">
        <f>IF($A58&lt;1," ",VLOOKUP($A58,Данные!$B:$E,4,FALSE()))</f>
        <v>0</v>
      </c>
      <c r="C59" s="77" t="str">
        <f>IF($A58&lt;1," ",VLOOKUP($A58,Данные!$B:$F,5,FALSE()))</f>
        <v>Синева Ольга</v>
      </c>
      <c r="D59" s="76" t="str">
        <f>IF($A58&lt;1," ",VLOOKUP($A58,Данные!$B:$V,21,FALSE()))</f>
        <v>_</v>
      </c>
      <c r="E59" s="72" t="str">
        <f>IF($A58&lt;1," ",VLOOKUP($A58,Данные!$B:$AB,27,FALSE()))</f>
        <v>РГУНГ им.Губкина</v>
      </c>
      <c r="F59" s="73"/>
      <c r="G59" s="74"/>
      <c r="H59" s="95"/>
      <c r="I59" s="95"/>
    </row>
    <row r="60" spans="1:9" ht="12.75">
      <c r="A60" s="94">
        <v>87</v>
      </c>
      <c r="B60" s="69">
        <f>IF($A60&lt;1," ",VLOOKUP($A60,Данные!$B:$C,2,FALSE()))</f>
        <v>49389</v>
      </c>
      <c r="C60" s="70" t="str">
        <f>IF($A60&lt;1," ",VLOOKUP($A60,Данные!$B:$D,3,FALSE()))</f>
        <v>Утехин Денис</v>
      </c>
      <c r="D60" s="71" t="str">
        <f>IF($A60&lt;1," ",VLOOKUP($A60,Данные!$B:$V,20,FALSE()))</f>
        <v>A</v>
      </c>
      <c r="E60" s="72" t="str">
        <f>IF($A60&lt;1," ",VLOOKUP($A60,Данные!$B:$AA,26,FALSE()))</f>
        <v>РГУНГ им.Губкина</v>
      </c>
      <c r="F60" s="73"/>
      <c r="G60" s="74"/>
      <c r="H60" s="96">
        <f>IF($A60&lt;1," ",VLOOKUP($A60,Данные!$B:$AG,32,FALSE()))</f>
        <v>13</v>
      </c>
      <c r="I60" s="99">
        <f>IF($A60&lt;1," ",VLOOKUP($A60,Данные!$B:$AF,31,FALSE()))</f>
        <v>8</v>
      </c>
    </row>
    <row r="61" spans="1:9" ht="12.75">
      <c r="A61" s="95"/>
      <c r="B61" s="76">
        <f>IF($A60&lt;1," ",VLOOKUP($A60,Данные!$B:$E,4,FALSE()))</f>
        <v>35122</v>
      </c>
      <c r="C61" s="77" t="str">
        <f>IF($A60&lt;1," ",VLOOKUP($A60,Данные!$B:$F,5,FALSE()))</f>
        <v>Трифонова Мария</v>
      </c>
      <c r="D61" s="76" t="str">
        <f>IF($A60&lt;1," ",VLOOKUP($A60,Данные!$B:$V,21,FALSE()))</f>
        <v>B</v>
      </c>
      <c r="E61" s="72" t="str">
        <f>IF($A60&lt;1," ",VLOOKUP($A60,Данные!$B:$AB,27,FALSE()))</f>
        <v>РГУНГ им.Губкина</v>
      </c>
      <c r="F61" s="73"/>
      <c r="G61" s="74"/>
      <c r="H61" s="95"/>
      <c r="I61" s="95"/>
    </row>
    <row r="62" spans="1:9" ht="18">
      <c r="A62" s="111" t="str">
        <f>VLOOKUP($H62,результат!$A:$E,2,0)</f>
        <v>МГУПС (МИИТ)</v>
      </c>
      <c r="B62" s="112"/>
      <c r="C62" s="112"/>
      <c r="D62" s="112"/>
      <c r="E62" s="112"/>
      <c r="F62" s="112"/>
      <c r="G62" s="113"/>
      <c r="H62" s="109">
        <v>2</v>
      </c>
      <c r="I62" s="100">
        <f>VLOOKUP($H62,результат!$A:$E,3,0)</f>
        <v>38.5</v>
      </c>
    </row>
    <row r="63" spans="1:9" ht="12.75">
      <c r="A63" s="91" t="str">
        <f>VLOOKUP($H62,результат!$A:$E,5,0)</f>
        <v>Московский государственный университет путей сообщения</v>
      </c>
      <c r="B63" s="92"/>
      <c r="C63" s="92"/>
      <c r="D63" s="92"/>
      <c r="E63" s="92"/>
      <c r="F63" s="92"/>
      <c r="G63" s="93"/>
      <c r="H63" s="110"/>
      <c r="I63" s="101"/>
    </row>
    <row r="64" spans="1:9" ht="12.75">
      <c r="A64" s="94">
        <v>110</v>
      </c>
      <c r="B64" s="69">
        <f>IF($A64&lt;1," ",VLOOKUP($A64,Данные!$B:$C,2,FALSE()))</f>
        <v>0</v>
      </c>
      <c r="C64" s="70" t="str">
        <f>IF($A64&lt;1," ",VLOOKUP($A64,Данные!$B:$D,3,FALSE()))</f>
        <v>Юрусов Антон</v>
      </c>
      <c r="D64" s="71" t="str">
        <f>IF($A64&lt;1," ",VLOOKUP($A64,Данные!$B:$V,20,FALSE()))</f>
        <v>_</v>
      </c>
      <c r="E64" s="72" t="str">
        <f>IF($A64&lt;1," ",VLOOKUP($A64,Данные!$B:$AA,26,FALSE()))</f>
        <v>МГУПС (МИИТ)</v>
      </c>
      <c r="F64" s="73"/>
      <c r="G64" s="74"/>
      <c r="H64" s="96">
        <f>IF($A64&lt;1," ",VLOOKUP($A64,Данные!$B:$AG,32,FALSE()))</f>
        <v>3</v>
      </c>
      <c r="I64" s="99">
        <f>IF($A64&lt;1," ",VLOOKUP($A64,Данные!$B:$AF,31,FALSE()))</f>
        <v>18</v>
      </c>
    </row>
    <row r="65" spans="1:9" ht="12.75">
      <c r="A65" s="95"/>
      <c r="B65" s="76">
        <f>IF($A64&lt;1," ",VLOOKUP($A64,Данные!$B:$E,4,FALSE()))</f>
        <v>0</v>
      </c>
      <c r="C65" s="77" t="str">
        <f>IF($A64&lt;1," ",VLOOKUP($A64,Данные!$B:$F,5,FALSE()))</f>
        <v>Аверина Светлана</v>
      </c>
      <c r="D65" s="76" t="str">
        <f>IF($A64&lt;1," ",VLOOKUP($A64,Данные!$B:$V,21,FALSE()))</f>
        <v>_</v>
      </c>
      <c r="E65" s="72" t="str">
        <f>IF($A64&lt;1," ",VLOOKUP($A64,Данные!$B:$AB,27,FALSE()))</f>
        <v>МГУПС (МИИТ)</v>
      </c>
      <c r="F65" s="73"/>
      <c r="G65" s="74"/>
      <c r="H65" s="95"/>
      <c r="I65" s="95"/>
    </row>
    <row r="66" spans="1:9" ht="12.75">
      <c r="A66" s="94">
        <v>109</v>
      </c>
      <c r="B66" s="69">
        <f>IF($A66&lt;1," ",VLOOKUP($A66,Данные!$B:$C,2,FALSE()))</f>
        <v>0</v>
      </c>
      <c r="C66" s="70" t="str">
        <f>IF($A66&lt;1," ",VLOOKUP($A66,Данные!$B:$D,3,FALSE()))</f>
        <v>Юрусов Антон</v>
      </c>
      <c r="D66" s="71" t="str">
        <f>IF($A66&lt;1," ",VLOOKUP($A66,Данные!$B:$V,20,FALSE()))</f>
        <v>_</v>
      </c>
      <c r="E66" s="72" t="str">
        <f>IF($A66&lt;1," ",VLOOKUP($A66,Данные!$B:$AA,26,FALSE()))</f>
        <v>МГУПС (МИИТ)</v>
      </c>
      <c r="F66" s="73"/>
      <c r="G66" s="74"/>
      <c r="H66" s="96">
        <f>IF($A66&lt;1," ",VLOOKUP($A66,Данные!$B:$AG,32,FALSE()))</f>
        <v>4</v>
      </c>
      <c r="I66" s="99">
        <f>IF($A66&lt;1," ",VLOOKUP($A66,Данные!$B:$AF,31,FALSE()))</f>
        <v>15</v>
      </c>
    </row>
    <row r="67" spans="1:9" ht="12.75">
      <c r="A67" s="95"/>
      <c r="B67" s="76">
        <f>IF($A66&lt;1," ",VLOOKUP($A66,Данные!$B:$E,4,FALSE()))</f>
        <v>0</v>
      </c>
      <c r="C67" s="77" t="str">
        <f>IF($A66&lt;1," ",VLOOKUP($A66,Данные!$B:$F,5,FALSE()))</f>
        <v>Аверина Светлана</v>
      </c>
      <c r="D67" s="76" t="str">
        <f>IF($A66&lt;1," ",VLOOKUP($A66,Данные!$B:$V,21,FALSE()))</f>
        <v>_</v>
      </c>
      <c r="E67" s="72" t="str">
        <f>IF($A66&lt;1," ",VLOOKUP($A66,Данные!$B:$AB,27,FALSE()))</f>
        <v>МГУПС (МИИТ)</v>
      </c>
      <c r="F67" s="73"/>
      <c r="G67" s="74"/>
      <c r="H67" s="95"/>
      <c r="I67" s="95"/>
    </row>
    <row r="68" spans="1:9" ht="12.75">
      <c r="A68" s="94">
        <v>121</v>
      </c>
      <c r="B68" s="69">
        <f>IF($A68&lt;1," ",VLOOKUP($A68,Данные!$B:$C,2,FALSE()))</f>
        <v>0</v>
      </c>
      <c r="C68" s="70" t="str">
        <f>IF($A68&lt;1," ",VLOOKUP($A68,Данные!$B:$D,3,FALSE()))</f>
        <v>Глазов Илья</v>
      </c>
      <c r="D68" s="71" t="str">
        <f>IF($A68&lt;1," ",VLOOKUP($A68,Данные!$B:$V,20,FALSE()))</f>
        <v>_</v>
      </c>
      <c r="E68" s="72" t="str">
        <f>IF($A68&lt;1," ",VLOOKUP($A68,Данные!$B:$AA,26,FALSE()))</f>
        <v>МГУПС (МИИТ)</v>
      </c>
      <c r="F68" s="73"/>
      <c r="G68" s="74"/>
      <c r="H68" s="96">
        <f>IF($A68&lt;1," ",VLOOKUP($A68,Данные!$B:$AG,32,FALSE()))</f>
        <v>15</v>
      </c>
      <c r="I68" s="99">
        <f>IF($A68&lt;1," ",VLOOKUP($A68,Данные!$B:$AF,31,FALSE()))</f>
        <v>3</v>
      </c>
    </row>
    <row r="69" spans="1:9" ht="12.75">
      <c r="A69" s="95"/>
      <c r="B69" s="76">
        <f>IF($A68&lt;1," ",VLOOKUP($A68,Данные!$B:$E,4,FALSE()))</f>
        <v>0</v>
      </c>
      <c r="C69" s="77" t="str">
        <f>IF($A68&lt;1," ",VLOOKUP($A68,Данные!$B:$F,5,FALSE()))</f>
        <v>Денисова Анастасия</v>
      </c>
      <c r="D69" s="76" t="str">
        <f>IF($A68&lt;1," ",VLOOKUP($A68,Данные!$B:$V,21,FALSE()))</f>
        <v>_</v>
      </c>
      <c r="E69" s="72">
        <f>IF($A68&lt;1," ",VLOOKUP($A68,Данные!$B:$AB,27,FALSE()))</f>
        <v>0</v>
      </c>
      <c r="F69" s="73"/>
      <c r="G69" s="74"/>
      <c r="H69" s="95"/>
      <c r="I69" s="95"/>
    </row>
    <row r="70" spans="1:9" ht="12.75">
      <c r="A70" s="94">
        <v>120</v>
      </c>
      <c r="B70" s="69">
        <f>IF($A70&lt;1," ",VLOOKUP($A70,Данные!$B:$C,2,FALSE()))</f>
        <v>0</v>
      </c>
      <c r="C70" s="70" t="str">
        <f>IF($A70&lt;1," ",VLOOKUP($A70,Данные!$B:$D,3,FALSE()))</f>
        <v>Глазов Илья</v>
      </c>
      <c r="D70" s="71" t="str">
        <f>IF($A70&lt;1," ",VLOOKUP($A70,Данные!$B:$V,20,FALSE()))</f>
        <v>_</v>
      </c>
      <c r="E70" s="72" t="str">
        <f>IF($A70&lt;1," ",VLOOKUP($A70,Данные!$B:$AA,26,FALSE()))</f>
        <v>МГУПС (МИИТ)</v>
      </c>
      <c r="F70" s="73"/>
      <c r="G70" s="74"/>
      <c r="H70" s="96">
        <f>IF($A70&lt;1," ",VLOOKUP($A70,Данные!$B:$AG,32,FALSE()))</f>
        <v>14</v>
      </c>
      <c r="I70" s="99">
        <f>IF($A70&lt;1," ",VLOOKUP($A70,Данные!$B:$AF,31,FALSE()))</f>
        <v>2.5</v>
      </c>
    </row>
    <row r="71" spans="1:9" ht="12.75">
      <c r="A71" s="95"/>
      <c r="B71" s="76">
        <f>IF($A70&lt;1," ",VLOOKUP($A70,Данные!$B:$E,4,FALSE()))</f>
        <v>0</v>
      </c>
      <c r="C71" s="77" t="str">
        <f>IF($A70&lt;1," ",VLOOKUP($A70,Данные!$B:$F,5,FALSE()))</f>
        <v>Денисова Анастасия</v>
      </c>
      <c r="D71" s="76" t="str">
        <f>IF($A70&lt;1," ",VLOOKUP($A70,Данные!$B:$V,21,FALSE()))</f>
        <v>_</v>
      </c>
      <c r="E71" s="72">
        <f>IF($A70&lt;1," ",VLOOKUP($A70,Данные!$B:$AB,27,FALSE()))</f>
        <v>0</v>
      </c>
      <c r="F71" s="73"/>
      <c r="G71" s="74"/>
      <c r="H71" s="95"/>
      <c r="I71" s="95"/>
    </row>
    <row r="72" spans="1:9" ht="18">
      <c r="A72" s="111" t="str">
        <f>VLOOKUP($H72,результат!$A:$E,2,0)</f>
        <v>РХТУ им. Менделеева</v>
      </c>
      <c r="B72" s="112"/>
      <c r="C72" s="112"/>
      <c r="D72" s="112"/>
      <c r="E72" s="112"/>
      <c r="F72" s="112"/>
      <c r="G72" s="113"/>
      <c r="H72" s="109">
        <v>3</v>
      </c>
      <c r="I72" s="100">
        <f>VLOOKUP($H72,результат!$A:$E,3,0)</f>
        <v>32</v>
      </c>
    </row>
    <row r="73" spans="1:9" ht="12.75">
      <c r="A73" s="91" t="str">
        <f>VLOOKUP($H72,результат!$A:$E,5,0)</f>
        <v>Российский химико-технологический университет им. Д.И. Менделеева</v>
      </c>
      <c r="B73" s="92"/>
      <c r="C73" s="92"/>
      <c r="D73" s="92"/>
      <c r="E73" s="92"/>
      <c r="F73" s="92"/>
      <c r="G73" s="93"/>
      <c r="H73" s="110"/>
      <c r="I73" s="101"/>
    </row>
    <row r="74" spans="1:9" ht="12.75">
      <c r="A74" s="94">
        <v>138</v>
      </c>
      <c r="B74" s="69">
        <f>IF($A74&lt;1," ",VLOOKUP($A74,Данные!$B:$C,2,FALSE()))</f>
        <v>87589</v>
      </c>
      <c r="C74" s="70" t="str">
        <f>IF($A74&lt;1," ",VLOOKUP($A74,Данные!$B:$D,3,FALSE()))</f>
        <v>Смирнов Алексей</v>
      </c>
      <c r="D74" s="71" t="str">
        <f>IF($A74&lt;1," ",VLOOKUP($A74,Данные!$B:$V,20,FALSE()))</f>
        <v>A</v>
      </c>
      <c r="E74" s="72" t="str">
        <f>IF($A74&lt;1," ",VLOOKUP($A74,Данные!$B:$AA,26,FALSE()))</f>
        <v>РХТУ им. Менделеева</v>
      </c>
      <c r="F74" s="73"/>
      <c r="G74" s="74"/>
      <c r="H74" s="96">
        <f>IF($A74&lt;1," ",VLOOKUP($A74,Данные!$B:$AG,32,FALSE()))</f>
        <v>5</v>
      </c>
      <c r="I74" s="99">
        <f>IF($A74&lt;1," ",VLOOKUP($A74,Данные!$B:$AF,31,FALSE()))</f>
        <v>16</v>
      </c>
    </row>
    <row r="75" spans="1:9" ht="12.75">
      <c r="A75" s="95"/>
      <c r="B75" s="76">
        <f>IF($A74&lt;1," ",VLOOKUP($A74,Данные!$B:$E,4,FALSE()))</f>
        <v>36399</v>
      </c>
      <c r="C75" s="77" t="str">
        <f>IF($A74&lt;1," ",VLOOKUP($A74,Данные!$B:$F,5,FALSE()))</f>
        <v>Сиредина Дарья</v>
      </c>
      <c r="D75" s="76" t="str">
        <f>IF($A74&lt;1," ",VLOOKUP($A74,Данные!$B:$V,21,FALSE()))</f>
        <v>A</v>
      </c>
      <c r="E75" s="72" t="str">
        <f>IF($A74&lt;1," ",VLOOKUP($A74,Данные!$B:$AB,27,FALSE()))</f>
        <v>РХТУ им. Менделеева</v>
      </c>
      <c r="F75" s="73"/>
      <c r="G75" s="74"/>
      <c r="H75" s="95"/>
      <c r="I75" s="95"/>
    </row>
    <row r="76" spans="1:9" ht="12.75">
      <c r="A76" s="94">
        <v>131</v>
      </c>
      <c r="B76" s="69">
        <f>IF($A76&lt;1," ",VLOOKUP($A76,Данные!$B:$C,2,FALSE()))</f>
        <v>0</v>
      </c>
      <c r="C76" s="70" t="str">
        <f>IF($A76&lt;1," ",VLOOKUP($A76,Данные!$B:$D,3,FALSE()))</f>
        <v>Смирнов Алексей</v>
      </c>
      <c r="D76" s="71" t="str">
        <f>IF($A76&lt;1," ",VLOOKUP($A76,Данные!$B:$V,20,FALSE()))</f>
        <v>_</v>
      </c>
      <c r="E76" s="72" t="str">
        <f>IF($A76&lt;1," ",VLOOKUP($A76,Данные!$B:$AA,26,FALSE()))</f>
        <v>РХТУ им. Менделеева</v>
      </c>
      <c r="F76" s="73"/>
      <c r="G76" s="74"/>
      <c r="H76" s="96">
        <f>IF($A76&lt;1," ",VLOOKUP($A76,Данные!$B:$AG,32,FALSE()))</f>
        <v>12</v>
      </c>
      <c r="I76" s="99">
        <f>IF($A76&lt;1," ",VLOOKUP($A76,Данные!$B:$AF,31,FALSE()))</f>
        <v>9</v>
      </c>
    </row>
    <row r="77" spans="1:9" ht="12.75">
      <c r="A77" s="95"/>
      <c r="B77" s="76">
        <f>IF($A76&lt;1," ",VLOOKUP($A76,Данные!$B:$E,4,FALSE()))</f>
        <v>0</v>
      </c>
      <c r="C77" s="77" t="str">
        <f>IF($A76&lt;1," ",VLOOKUP($A76,Данные!$B:$F,5,FALSE()))</f>
        <v>Мальянова Татьяна</v>
      </c>
      <c r="D77" s="76" t="str">
        <f>IF($A76&lt;1," ",VLOOKUP($A76,Данные!$B:$V,21,FALSE()))</f>
        <v>_</v>
      </c>
      <c r="E77" s="72" t="str">
        <f>IF($A76&lt;1," ",VLOOKUP($A76,Данные!$B:$AB,27,FALSE()))</f>
        <v>РХТУ им. Менделеева</v>
      </c>
      <c r="F77" s="73"/>
      <c r="G77" s="74"/>
      <c r="H77" s="95"/>
      <c r="I77" s="95"/>
    </row>
    <row r="78" spans="1:9" ht="12.75">
      <c r="A78" s="94">
        <v>133</v>
      </c>
      <c r="B78" s="69">
        <f>IF($A78&lt;1," ",VLOOKUP($A78,Данные!$B:$C,2,FALSE()))</f>
        <v>0</v>
      </c>
      <c r="C78" s="70" t="str">
        <f>IF($A78&lt;1," ",VLOOKUP($A78,Данные!$B:$D,3,FALSE()))</f>
        <v>Сементеев Денис</v>
      </c>
      <c r="D78" s="71" t="str">
        <f>IF($A78&lt;1," ",VLOOKUP($A78,Данные!$B:$V,20,FALSE()))</f>
        <v>_</v>
      </c>
      <c r="E78" s="72" t="str">
        <f>IF($A78&lt;1," ",VLOOKUP($A78,Данные!$B:$AA,26,FALSE()))</f>
        <v>РХТУ им. Менделеева</v>
      </c>
      <c r="F78" s="73"/>
      <c r="G78" s="74"/>
      <c r="H78" s="96">
        <f>IF($A78&lt;1," ",VLOOKUP($A78,Данные!$B:$AG,32,FALSE()))</f>
        <v>16</v>
      </c>
      <c r="I78" s="99">
        <f>IF($A78&lt;1," ",VLOOKUP($A78,Данные!$B:$AF,31,FALSE()))</f>
        <v>5</v>
      </c>
    </row>
    <row r="79" spans="1:9" ht="12.75">
      <c r="A79" s="95"/>
      <c r="B79" s="76">
        <f>IF($A78&lt;1," ",VLOOKUP($A78,Данные!$B:$E,4,FALSE()))</f>
        <v>0</v>
      </c>
      <c r="C79" s="77" t="str">
        <f>IF($A78&lt;1," ",VLOOKUP($A78,Данные!$B:$F,5,FALSE()))</f>
        <v>Брыксина Александра</v>
      </c>
      <c r="D79" s="76" t="str">
        <f>IF($A78&lt;1," ",VLOOKUP($A78,Данные!$B:$V,21,FALSE()))</f>
        <v>_</v>
      </c>
      <c r="E79" s="72" t="str">
        <f>IF($A78&lt;1," ",VLOOKUP($A78,Данные!$B:$AB,27,FALSE()))</f>
        <v>РХТУ им. Менделеева</v>
      </c>
      <c r="F79" s="73"/>
      <c r="G79" s="74"/>
      <c r="H79" s="95"/>
      <c r="I79" s="95"/>
    </row>
    <row r="80" spans="1:9" ht="12.75">
      <c r="A80" s="94">
        <v>134</v>
      </c>
      <c r="B80" s="69">
        <f>IF($A80&lt;1," ",VLOOKUP($A80,Данные!$B:$C,2,FALSE()))</f>
        <v>0</v>
      </c>
      <c r="C80" s="70" t="str">
        <f>IF($A80&lt;1," ",VLOOKUP($A80,Данные!$B:$D,3,FALSE()))</f>
        <v>Ефимов Дмитрий</v>
      </c>
      <c r="D80" s="71" t="str">
        <f>IF($A80&lt;1," ",VLOOKUP($A80,Данные!$B:$V,20,FALSE()))</f>
        <v>_</v>
      </c>
      <c r="E80" s="72" t="str">
        <f>IF($A80&lt;1," ",VLOOKUP($A80,Данные!$B:$AA,26,FALSE()))</f>
        <v>РХТУ им. Менделеева</v>
      </c>
      <c r="F80" s="73"/>
      <c r="G80" s="74"/>
      <c r="H80" s="96">
        <f>IF($A80&lt;1," ",VLOOKUP($A80,Данные!$B:$AG,32,FALSE()))</f>
        <v>19</v>
      </c>
      <c r="I80" s="99">
        <f>IF($A80&lt;1," ",VLOOKUP($A80,Данные!$B:$AF,31,FALSE()))</f>
        <v>2</v>
      </c>
    </row>
    <row r="81" spans="1:9" ht="12.75">
      <c r="A81" s="95"/>
      <c r="B81" s="76">
        <f>IF($A80&lt;1," ",VLOOKUP($A80,Данные!$B:$E,4,FALSE()))</f>
        <v>0</v>
      </c>
      <c r="C81" s="77" t="str">
        <f>IF($A80&lt;1," ",VLOOKUP($A80,Данные!$B:$F,5,FALSE()))</f>
        <v>Дмитриева Екатерина</v>
      </c>
      <c r="D81" s="76" t="str">
        <f>IF($A80&lt;1," ",VLOOKUP($A80,Данные!$B:$V,21,FALSE()))</f>
        <v>_</v>
      </c>
      <c r="E81" s="72" t="str">
        <f>IF($A80&lt;1," ",VLOOKUP($A80,Данные!$B:$AB,27,FALSE()))</f>
        <v>РХТУ им. Менделеева</v>
      </c>
      <c r="F81" s="73"/>
      <c r="G81" s="74"/>
      <c r="H81" s="95"/>
      <c r="I81" s="95"/>
    </row>
    <row r="82" spans="1:9" ht="18">
      <c r="A82" s="111" t="str">
        <f>VLOOKUP($H82,результат!$A:$E,2,0)</f>
        <v>МАИ</v>
      </c>
      <c r="B82" s="112"/>
      <c r="C82" s="112"/>
      <c r="D82" s="112"/>
      <c r="E82" s="112"/>
      <c r="F82" s="112"/>
      <c r="G82" s="113"/>
      <c r="H82" s="109">
        <v>4</v>
      </c>
      <c r="I82" s="100">
        <f>VLOOKUP($H82,результат!$A:$E,3,0)</f>
        <v>29</v>
      </c>
    </row>
    <row r="83" spans="1:9" ht="12.75">
      <c r="A83" s="91" t="str">
        <f>VLOOKUP($H82,результат!$A:$E,5,0)</f>
        <v>Московский авиационный институт (государственный технический университет)</v>
      </c>
      <c r="B83" s="92"/>
      <c r="C83" s="92"/>
      <c r="D83" s="92"/>
      <c r="E83" s="92"/>
      <c r="F83" s="92"/>
      <c r="G83" s="93"/>
      <c r="H83" s="110"/>
      <c r="I83" s="101"/>
    </row>
    <row r="84" spans="1:9" ht="12.75">
      <c r="A84" s="94">
        <v>90</v>
      </c>
      <c r="B84" s="69">
        <f>IF($A84&lt;1," ",VLOOKUP($A84,Данные!$B:$C,2,FALSE()))</f>
        <v>85106</v>
      </c>
      <c r="C84" s="70" t="str">
        <f>IF($A84&lt;1," ",VLOOKUP($A84,Данные!$B:$D,3,FALSE()))</f>
        <v>Козырев Никита</v>
      </c>
      <c r="D84" s="71" t="str">
        <f>IF($A84&lt;1," ",VLOOKUP($A84,Данные!$B:$V,20,FALSE()))</f>
        <v>A</v>
      </c>
      <c r="E84" s="72" t="str">
        <f>IF($A84&lt;1," ",VLOOKUP($A84,Данные!$B:$AA,26,FALSE()))</f>
        <v>МАИ</v>
      </c>
      <c r="F84" s="73"/>
      <c r="G84" s="74"/>
      <c r="H84" s="96">
        <f>IF($A84&lt;1," ",VLOOKUP($A84,Данные!$B:$AG,32,FALSE()))</f>
        <v>2</v>
      </c>
      <c r="I84" s="99">
        <f>IF($A84&lt;1," ",VLOOKUP($A84,Данные!$B:$AF,31,FALSE()))</f>
        <v>8.5</v>
      </c>
    </row>
    <row r="85" spans="1:9" ht="12.75">
      <c r="A85" s="95"/>
      <c r="B85" s="76">
        <f>IF($A84&lt;1," ",VLOOKUP($A84,Данные!$B:$E,4,FALSE()))</f>
        <v>69740</v>
      </c>
      <c r="C85" s="77" t="str">
        <f>IF($A84&lt;1," ",VLOOKUP($A84,Данные!$B:$F,5,FALSE()))</f>
        <v>Гриднева Ксения</v>
      </c>
      <c r="D85" s="76" t="str">
        <f>IF($A84&lt;1," ",VLOOKUP($A84,Данные!$B:$V,21,FALSE()))</f>
        <v>A</v>
      </c>
      <c r="E85" s="72">
        <f>IF($A84&lt;1," ",VLOOKUP($A84,Данные!$B:$AB,27,FALSE()))</f>
        <v>0</v>
      </c>
      <c r="F85" s="73"/>
      <c r="G85" s="74"/>
      <c r="H85" s="95"/>
      <c r="I85" s="95"/>
    </row>
    <row r="86" spans="1:9" ht="12.75">
      <c r="A86" s="94">
        <v>122</v>
      </c>
      <c r="B86" s="69">
        <f>IF($A86&lt;1," ",VLOOKUP($A86,Данные!$B:$C,2,FALSE()))</f>
        <v>45933</v>
      </c>
      <c r="C86" s="70" t="str">
        <f>IF($A86&lt;1," ",VLOOKUP($A86,Данные!$B:$D,3,FALSE()))</f>
        <v>Филатов Глеб</v>
      </c>
      <c r="D86" s="71" t="str">
        <f>IF($A86&lt;1," ",VLOOKUP($A86,Данные!$B:$V,20,FALSE()))</f>
        <v>A</v>
      </c>
      <c r="E86" s="72" t="str">
        <f>IF($A86&lt;1," ",VLOOKUP($A86,Данные!$B:$AA,26,FALSE()))</f>
        <v>МСХА</v>
      </c>
      <c r="F86" s="73"/>
      <c r="G86" s="74"/>
      <c r="H86" s="96">
        <f>IF($A86&lt;1," ",VLOOKUP($A86,Данные!$B:$AG,32,FALSE()))</f>
        <v>3</v>
      </c>
      <c r="I86" s="99">
        <f>IF($A86&lt;1," ",VLOOKUP($A86,Данные!$B:$AF,31,FALSE()))</f>
        <v>8</v>
      </c>
    </row>
    <row r="87" spans="1:9" ht="12.75">
      <c r="A87" s="95"/>
      <c r="B87" s="76">
        <f>IF($A86&lt;1," ",VLOOKUP($A86,Данные!$B:$E,4,FALSE()))</f>
        <v>103456</v>
      </c>
      <c r="C87" s="77" t="str">
        <f>IF($A86&lt;1," ",VLOOKUP($A86,Данные!$B:$F,5,FALSE()))</f>
        <v>Шунина Елизавета</v>
      </c>
      <c r="D87" s="76" t="str">
        <f>IF($A86&lt;1," ",VLOOKUP($A86,Данные!$B:$V,21,FALSE()))</f>
        <v>A</v>
      </c>
      <c r="E87" s="72" t="str">
        <f>IF($A86&lt;1," ",VLOOKUP($A86,Данные!$B:$AB,27,FALSE()))</f>
        <v>МАИ</v>
      </c>
      <c r="F87" s="73"/>
      <c r="G87" s="74"/>
      <c r="H87" s="95"/>
      <c r="I87" s="95"/>
    </row>
    <row r="88" spans="1:9" ht="12.75">
      <c r="A88" s="94">
        <v>125</v>
      </c>
      <c r="B88" s="69">
        <f>IF($A88&lt;1," ",VLOOKUP($A88,Данные!$B:$C,2,FALSE()))</f>
        <v>0</v>
      </c>
      <c r="C88" s="70" t="str">
        <f>IF($A88&lt;1," ",VLOOKUP($A88,Данные!$B:$D,3,FALSE()))</f>
        <v>Петров Александр</v>
      </c>
      <c r="D88" s="71" t="str">
        <f>IF($A88&lt;1," ",VLOOKUP($A88,Данные!$B:$V,20,FALSE()))</f>
        <v>_</v>
      </c>
      <c r="E88" s="72" t="str">
        <f>IF($A88&lt;1," ",VLOOKUP($A88,Данные!$B:$AA,26,FALSE()))</f>
        <v>МАИ</v>
      </c>
      <c r="F88" s="73"/>
      <c r="G88" s="74"/>
      <c r="H88" s="96">
        <f>IF($A88&lt;1," ",VLOOKUP($A88,Данные!$B:$AG,32,FALSE()))</f>
        <v>5</v>
      </c>
      <c r="I88" s="99">
        <f>IF($A88&lt;1," ",VLOOKUP($A88,Данные!$B:$AF,31,FALSE()))</f>
        <v>7</v>
      </c>
    </row>
    <row r="89" spans="1:9" ht="12.75">
      <c r="A89" s="95"/>
      <c r="B89" s="76">
        <f>IF($A88&lt;1," ",VLOOKUP($A88,Данные!$B:$E,4,FALSE()))</f>
        <v>0</v>
      </c>
      <c r="C89" s="77" t="str">
        <f>IF($A88&lt;1," ",VLOOKUP($A88,Данные!$B:$F,5,FALSE()))</f>
        <v>Волкова Галина</v>
      </c>
      <c r="D89" s="76" t="str">
        <f>IF($A88&lt;1," ",VLOOKUP($A88,Данные!$B:$V,21,FALSE()))</f>
        <v>_</v>
      </c>
      <c r="E89" s="72" t="str">
        <f>IF($A88&lt;1," ",VLOOKUP($A88,Данные!$B:$AB,27,FALSE()))</f>
        <v>РЭА им. Плеханова</v>
      </c>
      <c r="F89" s="73"/>
      <c r="G89" s="74"/>
      <c r="H89" s="95"/>
      <c r="I89" s="95"/>
    </row>
    <row r="90" spans="1:9" ht="12.75">
      <c r="A90" s="94">
        <v>91</v>
      </c>
      <c r="B90" s="69">
        <f>IF($A90&lt;1," ",VLOOKUP($A90,Данные!$B:$C,2,FALSE()))</f>
        <v>85106</v>
      </c>
      <c r="C90" s="70" t="str">
        <f>IF($A90&lt;1," ",VLOOKUP($A90,Данные!$B:$D,3,FALSE()))</f>
        <v>Козырев Никита</v>
      </c>
      <c r="D90" s="71" t="str">
        <f>IF($A90&lt;1," ",VLOOKUP($A90,Данные!$B:$V,20,FALSE()))</f>
        <v>A</v>
      </c>
      <c r="E90" s="72" t="str">
        <f>IF($A90&lt;1," ",VLOOKUP($A90,Данные!$B:$AA,26,FALSE()))</f>
        <v>МАИ</v>
      </c>
      <c r="F90" s="73"/>
      <c r="G90" s="74"/>
      <c r="H90" s="96">
        <f>IF($A90&lt;1," ",VLOOKUP($A90,Данные!$B:$AG,32,FALSE()))</f>
        <v>10</v>
      </c>
      <c r="I90" s="99">
        <f>IF($A90&lt;1," ",VLOOKUP($A90,Данные!$B:$AF,31,FALSE()))</f>
        <v>5.5</v>
      </c>
    </row>
    <row r="91" spans="1:9" ht="12.75">
      <c r="A91" s="95"/>
      <c r="B91" s="76">
        <f>IF($A90&lt;1," ",VLOOKUP($A90,Данные!$B:$E,4,FALSE()))</f>
        <v>69740</v>
      </c>
      <c r="C91" s="77" t="str">
        <f>IF($A90&lt;1," ",VLOOKUP($A90,Данные!$B:$F,5,FALSE()))</f>
        <v>Гриднева Ксения</v>
      </c>
      <c r="D91" s="76" t="str">
        <f>IF($A90&lt;1," ",VLOOKUP($A90,Данные!$B:$V,21,FALSE()))</f>
        <v>A</v>
      </c>
      <c r="E91" s="72">
        <f>IF($A90&lt;1," ",VLOOKUP($A90,Данные!$B:$AB,27,FALSE()))</f>
        <v>0</v>
      </c>
      <c r="F91" s="73"/>
      <c r="G91" s="74"/>
      <c r="H91" s="95"/>
      <c r="I91" s="95"/>
    </row>
    <row r="92" spans="1:9" ht="18">
      <c r="A92" s="111" t="str">
        <f>VLOOKUP($H92,результат!$A:$E,2,0)</f>
        <v>ГУЗ</v>
      </c>
      <c r="B92" s="112"/>
      <c r="C92" s="112"/>
      <c r="D92" s="112"/>
      <c r="E92" s="112"/>
      <c r="F92" s="112"/>
      <c r="G92" s="113"/>
      <c r="H92" s="109">
        <v>5</v>
      </c>
      <c r="I92" s="100">
        <f>VLOOKUP($H92,результат!$A:$E,3,0)</f>
        <v>23</v>
      </c>
    </row>
    <row r="93" spans="1:9" ht="12.75">
      <c r="A93" s="91" t="str">
        <f>VLOOKUP($H92,результат!$A:$E,5,0)</f>
        <v>Государственный университет по землеустройству</v>
      </c>
      <c r="B93" s="92"/>
      <c r="C93" s="92"/>
      <c r="D93" s="92"/>
      <c r="E93" s="92"/>
      <c r="F93" s="92"/>
      <c r="G93" s="93"/>
      <c r="H93" s="110"/>
      <c r="I93" s="101"/>
    </row>
    <row r="94" spans="1:9" ht="12.75">
      <c r="A94" s="94">
        <v>128</v>
      </c>
      <c r="B94" s="69">
        <f>IF($A94&lt;1," ",VLOOKUP($A94,Данные!$B:$C,2,FALSE()))</f>
        <v>35871</v>
      </c>
      <c r="C94" s="70" t="str">
        <f>IF($A94&lt;1," ",VLOOKUP($A94,Данные!$B:$D,3,FALSE()))</f>
        <v>Ярмак Георгий</v>
      </c>
      <c r="D94" s="71" t="str">
        <f>IF($A94&lt;1," ",VLOOKUP($A94,Данные!$B:$V,20,FALSE()))</f>
        <v>S</v>
      </c>
      <c r="E94" s="72" t="str">
        <f>IF($A94&lt;1," ",VLOOKUP($A94,Данные!$B:$AA,26,FALSE()))</f>
        <v>ГУЗ</v>
      </c>
      <c r="F94" s="73"/>
      <c r="G94" s="74"/>
      <c r="H94" s="96">
        <f>IF($A94&lt;1," ",VLOOKUP($A94,Данные!$B:$AG,32,FALSE()))</f>
        <v>1</v>
      </c>
      <c r="I94" s="99">
        <f>IF($A94&lt;1," ",VLOOKUP($A94,Данные!$B:$AF,31,FALSE()))</f>
        <v>10</v>
      </c>
    </row>
    <row r="95" spans="1:9" ht="12.75">
      <c r="A95" s="95"/>
      <c r="B95" s="76">
        <f>IF($A94&lt;1," ",VLOOKUP($A94,Данные!$B:$E,4,FALSE()))</f>
        <v>25128</v>
      </c>
      <c r="C95" s="77" t="str">
        <f>IF($A94&lt;1," ",VLOOKUP($A94,Данные!$B:$F,5,FALSE()))</f>
        <v>Сурменелян Елизавета</v>
      </c>
      <c r="D95" s="76" t="str">
        <f>IF($A94&lt;1," ",VLOOKUP($A94,Данные!$B:$V,21,FALSE()))</f>
        <v>S</v>
      </c>
      <c r="E95" s="72" t="str">
        <f>IF($A94&lt;1," ",VLOOKUP($A94,Данные!$B:$AB,27,FALSE()))</f>
        <v>МПГУ</v>
      </c>
      <c r="F95" s="73"/>
      <c r="G95" s="74"/>
      <c r="H95" s="95"/>
      <c r="I95" s="95"/>
    </row>
    <row r="96" spans="1:9" ht="12.75">
      <c r="A96" s="94">
        <v>99</v>
      </c>
      <c r="B96" s="69">
        <f>IF($A96&lt;1," ",VLOOKUP($A96,Данные!$B:$C,2,FALSE()))</f>
        <v>39133</v>
      </c>
      <c r="C96" s="70" t="str">
        <f>IF($A96&lt;1," ",VLOOKUP($A96,Данные!$B:$D,3,FALSE()))</f>
        <v>Цатов Андрей</v>
      </c>
      <c r="D96" s="71" t="str">
        <f>IF($A96&lt;1," ",VLOOKUP($A96,Данные!$B:$V,20,FALSE()))</f>
        <v>A</v>
      </c>
      <c r="E96" s="72">
        <f>IF($A96&lt;1," ",VLOOKUP($A96,Данные!$B:$AA,26,FALSE()))</f>
        <v>0</v>
      </c>
      <c r="F96" s="73"/>
      <c r="G96" s="74"/>
      <c r="H96" s="96">
        <f>IF($A96&lt;1," ",VLOOKUP($A96,Данные!$B:$AG,32,FALSE()))</f>
        <v>6</v>
      </c>
      <c r="I96" s="99">
        <f>IF($A96&lt;1," ",VLOOKUP($A96,Данные!$B:$AF,31,FALSE()))</f>
        <v>7.5</v>
      </c>
    </row>
    <row r="97" spans="1:9" ht="12.75">
      <c r="A97" s="95"/>
      <c r="B97" s="76">
        <f>IF($A96&lt;1," ",VLOOKUP($A96,Данные!$B:$E,4,FALSE()))</f>
        <v>158743</v>
      </c>
      <c r="C97" s="77" t="str">
        <f>IF($A96&lt;1," ",VLOOKUP($A96,Данные!$B:$F,5,FALSE()))</f>
        <v>Даньшина Анастасия</v>
      </c>
      <c r="D97" s="76" t="str">
        <f>IF($A96&lt;1," ",VLOOKUP($A96,Данные!$B:$V,21,FALSE()))</f>
        <v>C</v>
      </c>
      <c r="E97" s="72" t="str">
        <f>IF($A96&lt;1," ",VLOOKUP($A96,Данные!$B:$AB,27,FALSE()))</f>
        <v>ГУЗ</v>
      </c>
      <c r="F97" s="73"/>
      <c r="G97" s="74"/>
      <c r="H97" s="95"/>
      <c r="I97" s="95"/>
    </row>
    <row r="98" spans="1:9" ht="12.75">
      <c r="A98" s="94">
        <v>74</v>
      </c>
      <c r="B98" s="69">
        <f>IF($A98&lt;1," ",VLOOKUP($A98,Данные!$B:$C,2,FALSE()))</f>
        <v>53271</v>
      </c>
      <c r="C98" s="70" t="str">
        <f>IF($A98&lt;1," ",VLOOKUP($A98,Данные!$B:$D,3,FALSE()))</f>
        <v>Кузнецов Александр</v>
      </c>
      <c r="D98" s="71" t="str">
        <f>IF($A98&lt;1," ",VLOOKUP($A98,Данные!$B:$V,20,FALSE()))</f>
        <v>A</v>
      </c>
      <c r="E98" s="72" t="str">
        <f>IF($A98&lt;1," ",VLOOKUP($A98,Данные!$B:$AA,26,FALSE()))</f>
        <v>ГУЗ</v>
      </c>
      <c r="F98" s="73"/>
      <c r="G98" s="74"/>
      <c r="H98" s="96">
        <f>IF($A98&lt;1," ",VLOOKUP($A98,Данные!$B:$AG,32,FALSE()))</f>
        <v>8</v>
      </c>
      <c r="I98" s="99">
        <f>IF($A98&lt;1," ",VLOOKUP($A98,Данные!$B:$AF,31,FALSE()))</f>
        <v>5.5</v>
      </c>
    </row>
    <row r="99" spans="1:9" ht="12.75">
      <c r="A99" s="95"/>
      <c r="B99" s="76">
        <f>IF($A98&lt;1," ",VLOOKUP($A98,Данные!$B:$E,4,FALSE()))</f>
        <v>0</v>
      </c>
      <c r="C99" s="77" t="str">
        <f>IF($A98&lt;1," ",VLOOKUP($A98,Данные!$B:$F,5,FALSE()))</f>
        <v>Кудрявцева Татьяна</v>
      </c>
      <c r="D99" s="76" t="str">
        <f>IF($A98&lt;1," ",VLOOKUP($A98,Данные!$B:$V,21,FALSE()))</f>
        <v>_</v>
      </c>
      <c r="E99" s="72">
        <f>IF($A98&lt;1," ",VLOOKUP($A98,Данные!$B:$AB,27,FALSE()))</f>
        <v>0</v>
      </c>
      <c r="F99" s="73"/>
      <c r="G99" s="74"/>
      <c r="H99" s="95"/>
      <c r="I99" s="95"/>
    </row>
    <row r="100" spans="1:9" ht="18">
      <c r="A100" s="111" t="str">
        <f>VLOOKUP($H100,результат!$A:$E,2,0)</f>
        <v>МГСУ</v>
      </c>
      <c r="B100" s="112"/>
      <c r="C100" s="112"/>
      <c r="D100" s="112"/>
      <c r="E100" s="112"/>
      <c r="F100" s="112"/>
      <c r="G100" s="113"/>
      <c r="H100" s="109">
        <v>6</v>
      </c>
      <c r="I100" s="100">
        <f>VLOOKUP($H100,результат!$A:$E,3,0)</f>
        <v>21</v>
      </c>
    </row>
    <row r="101" spans="1:9" ht="12.75">
      <c r="A101" s="91" t="str">
        <f>VLOOKUP($H100,результат!$A:$E,5,0)</f>
        <v>Московский государственный строительный университет</v>
      </c>
      <c r="B101" s="92"/>
      <c r="C101" s="92"/>
      <c r="D101" s="92"/>
      <c r="E101" s="92"/>
      <c r="F101" s="92"/>
      <c r="G101" s="93"/>
      <c r="H101" s="110"/>
      <c r="I101" s="101"/>
    </row>
    <row r="102" spans="1:9" ht="12.75">
      <c r="A102" s="94">
        <v>115</v>
      </c>
      <c r="B102" s="69">
        <f>IF($A102&lt;1," ",VLOOKUP($A102,Данные!$B:$C,2,FALSE()))</f>
        <v>113956</v>
      </c>
      <c r="C102" s="70" t="str">
        <f>IF($A102&lt;1," ",VLOOKUP($A102,Данные!$B:$D,3,FALSE()))</f>
        <v>Демидов Геннадий</v>
      </c>
      <c r="D102" s="71" t="str">
        <f>IF($A102&lt;1," ",VLOOKUP($A102,Данные!$B:$V,20,FALSE()))</f>
        <v>B</v>
      </c>
      <c r="E102" s="72" t="str">
        <f>IF($A102&lt;1," ",VLOOKUP($A102,Данные!$B:$AA,26,FALSE()))</f>
        <v>МГСУ</v>
      </c>
      <c r="F102" s="73"/>
      <c r="G102" s="74"/>
      <c r="H102" s="96" t="str">
        <f>IF($A102&lt;1," ",VLOOKUP($A102,Данные!$B:$AG,32,FALSE()))</f>
        <v>10-12</v>
      </c>
      <c r="I102" s="99">
        <f>IF($A102&lt;1," ",VLOOKUP($A102,Данные!$B:$AF,31,FALSE()))</f>
        <v>9</v>
      </c>
    </row>
    <row r="103" spans="1:9" ht="12.75">
      <c r="A103" s="95"/>
      <c r="B103" s="76">
        <f>IF($A102&lt;1," ",VLOOKUP($A102,Данные!$B:$E,4,FALSE()))</f>
        <v>69370</v>
      </c>
      <c r="C103" s="77" t="str">
        <f>IF($A102&lt;1," ",VLOOKUP($A102,Данные!$B:$F,5,FALSE()))</f>
        <v>Онуфриева Елизавета</v>
      </c>
      <c r="D103" s="76" t="str">
        <f>IF($A102&lt;1," ",VLOOKUP($A102,Данные!$B:$V,21,FALSE()))</f>
        <v>B</v>
      </c>
      <c r="E103" s="72" t="str">
        <f>IF($A102&lt;1," ",VLOOKUP($A102,Данные!$B:$AB,27,FALSE()))</f>
        <v>МГСУ</v>
      </c>
      <c r="F103" s="73"/>
      <c r="G103" s="74"/>
      <c r="H103" s="95"/>
      <c r="I103" s="95"/>
    </row>
    <row r="104" spans="1:9" ht="12.75">
      <c r="A104" s="94">
        <v>119</v>
      </c>
      <c r="B104" s="69">
        <f>IF($A104&lt;1," ",VLOOKUP($A104,Данные!$B:$C,2,FALSE()))</f>
        <v>0</v>
      </c>
      <c r="C104" s="70" t="str">
        <f>IF($A104&lt;1," ",VLOOKUP($A104,Данные!$B:$D,3,FALSE()))</f>
        <v>Юферев Григорий</v>
      </c>
      <c r="D104" s="71" t="str">
        <f>IF($A104&lt;1," ",VLOOKUP($A104,Данные!$B:$V,20,FALSE()))</f>
        <v>_</v>
      </c>
      <c r="E104" s="72" t="str">
        <f>IF($A104&lt;1," ",VLOOKUP($A104,Данные!$B:$AA,26,FALSE()))</f>
        <v>МГСУ</v>
      </c>
      <c r="F104" s="73"/>
      <c r="G104" s="74"/>
      <c r="H104" s="96">
        <f>IF($A104&lt;1," ",VLOOKUP($A104,Данные!$B:$AG,32,FALSE()))</f>
        <v>8</v>
      </c>
      <c r="I104" s="99">
        <f>IF($A104&lt;1," ",VLOOKUP($A104,Данные!$B:$AF,31,FALSE()))</f>
        <v>6.5</v>
      </c>
    </row>
    <row r="105" spans="1:9" ht="12.75">
      <c r="A105" s="95"/>
      <c r="B105" s="76">
        <f>IF($A104&lt;1," ",VLOOKUP($A104,Данные!$B:$E,4,FALSE()))</f>
        <v>0</v>
      </c>
      <c r="C105" s="77" t="str">
        <f>IF($A104&lt;1," ",VLOOKUP($A104,Данные!$B:$F,5,FALSE()))</f>
        <v>Карасёва Карина</v>
      </c>
      <c r="D105" s="76" t="str">
        <f>IF($A104&lt;1," ",VLOOKUP($A104,Данные!$B:$V,21,FALSE()))</f>
        <v>_</v>
      </c>
      <c r="E105" s="72" t="str">
        <f>IF($A104&lt;1," ",VLOOKUP($A104,Данные!$B:$AB,27,FALSE()))</f>
        <v>МГИК</v>
      </c>
      <c r="F105" s="73"/>
      <c r="G105" s="74"/>
      <c r="H105" s="95"/>
      <c r="I105" s="95"/>
    </row>
    <row r="106" spans="1:9" ht="12.75">
      <c r="A106" s="94">
        <v>96</v>
      </c>
      <c r="B106" s="69">
        <f>IF($A106&lt;1," ",VLOOKUP($A106,Данные!$B:$C,2,FALSE()))</f>
        <v>54785</v>
      </c>
      <c r="C106" s="70" t="str">
        <f>IF($A106&lt;1," ",VLOOKUP($A106,Данные!$B:$D,3,FALSE()))</f>
        <v>Епифанский Роман</v>
      </c>
      <c r="D106" s="71" t="str">
        <f>IF($A106&lt;1," ",VLOOKUP($A106,Данные!$B:$V,20,FALSE()))</f>
        <v>C</v>
      </c>
      <c r="E106" s="72" t="str">
        <f>IF($A106&lt;1," ",VLOOKUP($A106,Данные!$B:$AA,26,FALSE()))</f>
        <v>МГСУ</v>
      </c>
      <c r="F106" s="73"/>
      <c r="G106" s="74"/>
      <c r="H106" s="96">
        <f>IF($A106&lt;1," ",VLOOKUP($A106,Данные!$B:$AG,32,FALSE()))</f>
        <v>14</v>
      </c>
      <c r="I106" s="99">
        <f>IF($A106&lt;1," ",VLOOKUP($A106,Данные!$B:$AF,31,FALSE()))</f>
        <v>3.5</v>
      </c>
    </row>
    <row r="107" spans="1:9" ht="12.75">
      <c r="A107" s="95"/>
      <c r="B107" s="76">
        <f>IF($A106&lt;1," ",VLOOKUP($A106,Данные!$B:$E,4,FALSE()))</f>
        <v>43872</v>
      </c>
      <c r="C107" s="77" t="str">
        <f>IF($A106&lt;1," ",VLOOKUP($A106,Данные!$B:$F,5,FALSE()))</f>
        <v>Иванова Елизавета</v>
      </c>
      <c r="D107" s="76" t="str">
        <f>IF($A106&lt;1," ",VLOOKUP($A106,Данные!$B:$V,21,FALSE()))</f>
        <v>B</v>
      </c>
      <c r="E107" s="72" t="str">
        <f>IF($A106&lt;1," ",VLOOKUP($A106,Данные!$B:$AB,27,FALSE()))</f>
        <v>МГУТУ им Разумовского</v>
      </c>
      <c r="F107" s="73"/>
      <c r="G107" s="74"/>
      <c r="H107" s="95"/>
      <c r="I107" s="95"/>
    </row>
    <row r="108" spans="1:9" ht="12.75">
      <c r="A108" s="94">
        <v>132</v>
      </c>
      <c r="B108" s="69">
        <f>IF($A108&lt;1," ",VLOOKUP($A108,Данные!$B:$C,2,FALSE()))</f>
        <v>0</v>
      </c>
      <c r="C108" s="70" t="str">
        <f>IF($A108&lt;1," ",VLOOKUP($A108,Данные!$B:$D,3,FALSE()))</f>
        <v>Медведев Михаил</v>
      </c>
      <c r="D108" s="71" t="str">
        <f>IF($A108&lt;1," ",VLOOKUP($A108,Данные!$B:$V,20,FALSE()))</f>
        <v>_</v>
      </c>
      <c r="E108" s="72" t="str">
        <f>IF($A108&lt;1," ",VLOOKUP($A108,Данные!$B:$AA,26,FALSE()))</f>
        <v>МГСУ</v>
      </c>
      <c r="F108" s="73"/>
      <c r="G108" s="74"/>
      <c r="H108" s="96" t="str">
        <f>IF($A108&lt;1," ",VLOOKUP($A108,Данные!$B:$AG,32,FALSE()))</f>
        <v>17-18</v>
      </c>
      <c r="I108" s="99">
        <f>IF($A108&lt;1," ",VLOOKUP($A108,Данные!$B:$AF,31,FALSE()))</f>
        <v>2</v>
      </c>
    </row>
    <row r="109" spans="1:9" ht="12.75">
      <c r="A109" s="95"/>
      <c r="B109" s="76">
        <f>IF($A108&lt;1," ",VLOOKUP($A108,Данные!$B:$E,4,FALSE()))</f>
        <v>0</v>
      </c>
      <c r="C109" s="77" t="str">
        <f>IF($A108&lt;1," ",VLOOKUP($A108,Данные!$B:$F,5,FALSE()))</f>
        <v>Киселёва Наталья</v>
      </c>
      <c r="D109" s="76" t="str">
        <f>IF($A108&lt;1," ",VLOOKUP($A108,Данные!$B:$V,21,FALSE()))</f>
        <v>_</v>
      </c>
      <c r="E109" s="72" t="str">
        <f>IF($A108&lt;1," ",VLOOKUP($A108,Данные!$B:$AB,27,FALSE()))</f>
        <v>РГГУ</v>
      </c>
      <c r="F109" s="73"/>
      <c r="G109" s="74"/>
      <c r="H109" s="95"/>
      <c r="I109" s="95"/>
    </row>
    <row r="110" spans="1:9" ht="18">
      <c r="A110" s="111" t="str">
        <f>VLOOKUP($H110,результат!$A:$E,2,0)</f>
        <v>РУДН</v>
      </c>
      <c r="B110" s="112"/>
      <c r="C110" s="112"/>
      <c r="D110" s="112"/>
      <c r="E110" s="112"/>
      <c r="F110" s="112"/>
      <c r="G110" s="113"/>
      <c r="H110" s="109">
        <v>7</v>
      </c>
      <c r="I110" s="100">
        <f>VLOOKUP($H110,результат!$A:$E,3,0)</f>
        <v>20.5</v>
      </c>
    </row>
    <row r="111" spans="1:9" ht="12.75">
      <c r="A111" s="91" t="str">
        <f>VLOOKUP($H110,результат!$A:$E,5,0)</f>
        <v>Российский университет дружбы народов</v>
      </c>
      <c r="B111" s="92"/>
      <c r="C111" s="92"/>
      <c r="D111" s="92"/>
      <c r="E111" s="92"/>
      <c r="F111" s="92"/>
      <c r="G111" s="93"/>
      <c r="H111" s="110"/>
      <c r="I111" s="101"/>
    </row>
    <row r="112" spans="1:9" ht="12.75">
      <c r="A112" s="94">
        <v>126</v>
      </c>
      <c r="B112" s="69">
        <f>IF($A112&lt;1," ",VLOOKUP($A112,Данные!$B:$C,2,FALSE()))</f>
        <v>34597</v>
      </c>
      <c r="C112" s="70" t="str">
        <f>IF($A112&lt;1," ",VLOOKUP($A112,Данные!$B:$D,3,FALSE()))</f>
        <v>Лопатин Александр</v>
      </c>
      <c r="D112" s="71" t="str">
        <f>IF($A112&lt;1," ",VLOOKUP($A112,Данные!$B:$V,20,FALSE()))</f>
        <v>S</v>
      </c>
      <c r="E112" s="72">
        <f>IF($A112&lt;1," ",VLOOKUP($A112,Данные!$B:$AA,26,FALSE()))</f>
        <v>0</v>
      </c>
      <c r="F112" s="73"/>
      <c r="G112" s="74"/>
      <c r="H112" s="96">
        <f>IF($A112&lt;1," ",VLOOKUP($A112,Данные!$B:$AG,32,FALSE()))</f>
        <v>4</v>
      </c>
      <c r="I112" s="99">
        <f>IF($A112&lt;1," ",VLOOKUP($A112,Данные!$B:$AF,31,FALSE()))</f>
        <v>8.5</v>
      </c>
    </row>
    <row r="113" spans="1:9" ht="12.75">
      <c r="A113" s="95"/>
      <c r="B113" s="76">
        <f>IF($A112&lt;1," ",VLOOKUP($A112,Данные!$B:$E,4,FALSE()))</f>
        <v>121266</v>
      </c>
      <c r="C113" s="77" t="str">
        <f>IF($A112&lt;1," ",VLOOKUP($A112,Данные!$B:$F,5,FALSE()))</f>
        <v>Отваженкова Мария</v>
      </c>
      <c r="D113" s="76" t="str">
        <f>IF($A112&lt;1," ",VLOOKUP($A112,Данные!$B:$V,21,FALSE()))</f>
        <v>A</v>
      </c>
      <c r="E113" s="72" t="str">
        <f>IF($A112&lt;1," ",VLOOKUP($A112,Данные!$B:$AB,27,FALSE()))</f>
        <v>РУДН</v>
      </c>
      <c r="F113" s="73"/>
      <c r="G113" s="74"/>
      <c r="H113" s="95"/>
      <c r="I113" s="95"/>
    </row>
    <row r="114" spans="1:9" ht="12.75">
      <c r="A114" s="94">
        <v>93</v>
      </c>
      <c r="B114" s="69">
        <f>IF($A114&lt;1," ",VLOOKUP($A114,Данные!$B:$C,2,FALSE()))</f>
        <v>40687</v>
      </c>
      <c r="C114" s="70" t="str">
        <f>IF($A114&lt;1," ",VLOOKUP($A114,Данные!$B:$D,3,FALSE()))</f>
        <v>Зверев Евгений</v>
      </c>
      <c r="D114" s="71" t="str">
        <f>IF($A114&lt;1," ",VLOOKUP($A114,Данные!$B:$V,20,FALSE()))</f>
        <v>B</v>
      </c>
      <c r="E114" s="72" t="str">
        <f>IF($A114&lt;1," ",VLOOKUP($A114,Данные!$B:$AA,26,FALSE()))</f>
        <v>МАДИ</v>
      </c>
      <c r="F114" s="73"/>
      <c r="G114" s="74"/>
      <c r="H114" s="96">
        <f>IF($A114&lt;1," ",VLOOKUP($A114,Данные!$B:$AG,32,FALSE()))</f>
        <v>7</v>
      </c>
      <c r="I114" s="99">
        <f>IF($A114&lt;1," ",VLOOKUP($A114,Данные!$B:$AF,31,FALSE()))</f>
        <v>6</v>
      </c>
    </row>
    <row r="115" spans="1:9" ht="12.75">
      <c r="A115" s="95"/>
      <c r="B115" s="76">
        <f>IF($A114&lt;1," ",VLOOKUP($A114,Данные!$B:$E,4,FALSE()))</f>
        <v>38551</v>
      </c>
      <c r="C115" s="77" t="str">
        <f>IF($A114&lt;1," ",VLOOKUP($A114,Данные!$B:$F,5,FALSE()))</f>
        <v>Коробова Мария</v>
      </c>
      <c r="D115" s="76" t="str">
        <f>IF($A114&lt;1," ",VLOOKUP($A114,Данные!$B:$V,21,FALSE()))</f>
        <v>B</v>
      </c>
      <c r="E115" s="72" t="str">
        <f>IF($A114&lt;1," ",VLOOKUP($A114,Данные!$B:$AB,27,FALSE()))</f>
        <v>РУДН</v>
      </c>
      <c r="F115" s="73"/>
      <c r="G115" s="74"/>
      <c r="H115" s="95"/>
      <c r="I115" s="95"/>
    </row>
    <row r="116" spans="1:9" ht="12.75">
      <c r="A116" s="94">
        <v>94</v>
      </c>
      <c r="B116" s="69">
        <f>IF($A116&lt;1," ",VLOOKUP($A116,Данные!$B:$C,2,FALSE()))</f>
        <v>40687</v>
      </c>
      <c r="C116" s="70" t="str">
        <f>IF($A116&lt;1," ",VLOOKUP($A116,Данные!$B:$D,3,FALSE()))</f>
        <v>Зверев Евгений</v>
      </c>
      <c r="D116" s="71" t="str">
        <f>IF($A116&lt;1," ",VLOOKUP($A116,Данные!$B:$V,20,FALSE()))</f>
        <v>B</v>
      </c>
      <c r="E116" s="72" t="str">
        <f>IF($A116&lt;1," ",VLOOKUP($A116,Данные!$B:$AA,26,FALSE()))</f>
        <v>МАДИ</v>
      </c>
      <c r="F116" s="73"/>
      <c r="G116" s="74"/>
      <c r="H116" s="96">
        <f>IF($A116&lt;1," ",VLOOKUP($A116,Данные!$B:$AG,32,FALSE()))</f>
        <v>9</v>
      </c>
      <c r="I116" s="99">
        <f>IF($A116&lt;1," ",VLOOKUP($A116,Данные!$B:$AF,31,FALSE()))</f>
        <v>6</v>
      </c>
    </row>
    <row r="117" spans="1:9" ht="12.75">
      <c r="A117" s="95"/>
      <c r="B117" s="76">
        <f>IF($A116&lt;1," ",VLOOKUP($A116,Данные!$B:$E,4,FALSE()))</f>
        <v>38551</v>
      </c>
      <c r="C117" s="77" t="str">
        <f>IF($A116&lt;1," ",VLOOKUP($A116,Данные!$B:$F,5,FALSE()))</f>
        <v>Коробова Мария</v>
      </c>
      <c r="D117" s="76" t="str">
        <f>IF($A116&lt;1," ",VLOOKUP($A116,Данные!$B:$V,21,FALSE()))</f>
        <v>C</v>
      </c>
      <c r="E117" s="72" t="str">
        <f>IF($A116&lt;1," ",VLOOKUP($A116,Данные!$B:$AB,27,FALSE()))</f>
        <v>РУДН</v>
      </c>
      <c r="F117" s="73"/>
      <c r="G117" s="74"/>
      <c r="H117" s="95"/>
      <c r="I117" s="95"/>
    </row>
    <row r="118" spans="1:9" ht="18">
      <c r="A118" s="111" t="str">
        <f>VLOOKUP($H118,результат!$A:$E,2,0)</f>
        <v>МПГУ</v>
      </c>
      <c r="B118" s="112"/>
      <c r="C118" s="112"/>
      <c r="D118" s="112"/>
      <c r="E118" s="112"/>
      <c r="F118" s="112"/>
      <c r="G118" s="113"/>
      <c r="H118" s="109">
        <v>8</v>
      </c>
      <c r="I118" s="100">
        <f>VLOOKUP($H118,результат!$A:$E,3,0)</f>
        <v>18</v>
      </c>
    </row>
    <row r="119" spans="1:9" ht="12.75">
      <c r="A119" s="91" t="str">
        <f>VLOOKUP($H118,результат!$A:$E,5,0)</f>
        <v>Московский педагогический государственный университет</v>
      </c>
      <c r="B119" s="92"/>
      <c r="C119" s="92"/>
      <c r="D119" s="92"/>
      <c r="E119" s="92"/>
      <c r="F119" s="92"/>
      <c r="G119" s="93"/>
      <c r="H119" s="110"/>
      <c r="I119" s="101"/>
    </row>
    <row r="120" spans="1:9" ht="12.75">
      <c r="A120" s="94">
        <v>128</v>
      </c>
      <c r="B120" s="69">
        <f>IF($A120&lt;1," ",VLOOKUP($A120,Данные!$B:$C,2,FALSE()))</f>
        <v>35871</v>
      </c>
      <c r="C120" s="70" t="str">
        <f>IF($A120&lt;1," ",VLOOKUP($A120,Данные!$B:$D,3,FALSE()))</f>
        <v>Ярмак Георгий</v>
      </c>
      <c r="D120" s="71" t="str">
        <f>IF($A120&lt;1," ",VLOOKUP($A120,Данные!$B:$V,20,FALSE()))</f>
        <v>S</v>
      </c>
      <c r="E120" s="72" t="str">
        <f>IF($A120&lt;1," ",VLOOKUP($A120,Данные!$B:$AA,26,FALSE()))</f>
        <v>ГУЗ</v>
      </c>
      <c r="F120" s="73"/>
      <c r="G120" s="74"/>
      <c r="H120" s="96">
        <f>IF($A120&lt;1," ",VLOOKUP($A120,Данные!$B:$AG,32,FALSE()))</f>
        <v>1</v>
      </c>
      <c r="I120" s="99">
        <f>IF($A120&lt;1," ",VLOOKUP($A120,Данные!$B:$AF,31,FALSE()))</f>
        <v>10</v>
      </c>
    </row>
    <row r="121" spans="1:9" ht="12.75">
      <c r="A121" s="95"/>
      <c r="B121" s="76">
        <f>IF($A120&lt;1," ",VLOOKUP($A120,Данные!$B:$E,4,FALSE()))</f>
        <v>25128</v>
      </c>
      <c r="C121" s="77" t="str">
        <f>IF($A120&lt;1," ",VLOOKUP($A120,Данные!$B:$F,5,FALSE()))</f>
        <v>Сурменелян Елизавета</v>
      </c>
      <c r="D121" s="76" t="str">
        <f>IF($A120&lt;1," ",VLOOKUP($A120,Данные!$B:$V,21,FALSE()))</f>
        <v>S</v>
      </c>
      <c r="E121" s="72" t="str">
        <f>IF($A120&lt;1," ",VLOOKUP($A120,Данные!$B:$AB,27,FALSE()))</f>
        <v>МПГУ</v>
      </c>
      <c r="F121" s="73"/>
      <c r="G121" s="74"/>
      <c r="H121" s="95"/>
      <c r="I121" s="95"/>
    </row>
    <row r="122" spans="1:9" ht="12.75">
      <c r="A122" s="94">
        <v>78</v>
      </c>
      <c r="B122" s="69">
        <f>IF($A122&lt;1," ",VLOOKUP($A122,Данные!$B:$C,2,FALSE()))</f>
        <v>86511</v>
      </c>
      <c r="C122" s="70" t="str">
        <f>IF($A122&lt;1," ",VLOOKUP($A122,Данные!$B:$D,3,FALSE()))</f>
        <v>Зотов Иван</v>
      </c>
      <c r="D122" s="71" t="str">
        <f>IF($A122&lt;1," ",VLOOKUP($A122,Данные!$B:$V,20,FALSE()))</f>
        <v>B</v>
      </c>
      <c r="E122" s="72" t="str">
        <f>IF($A122&lt;1," ",VLOOKUP($A122,Данные!$B:$AA,26,FALSE()))</f>
        <v>МПГУ</v>
      </c>
      <c r="F122" s="73"/>
      <c r="G122" s="74"/>
      <c r="H122" s="96">
        <f>IF($A122&lt;1," ",VLOOKUP($A122,Данные!$B:$AG,32,FALSE()))</f>
        <v>11</v>
      </c>
      <c r="I122" s="99">
        <f>IF($A122&lt;1," ",VLOOKUP($A122,Данные!$B:$AF,31,FALSE()))</f>
        <v>5</v>
      </c>
    </row>
    <row r="123" spans="1:9" ht="12.75">
      <c r="A123" s="95"/>
      <c r="B123" s="76">
        <f>IF($A122&lt;1," ",VLOOKUP($A122,Данные!$B:$E,4,FALSE()))</f>
        <v>86446</v>
      </c>
      <c r="C123" s="77" t="str">
        <f>IF($A122&lt;1," ",VLOOKUP($A122,Данные!$B:$F,5,FALSE()))</f>
        <v>Шуршалина Алена</v>
      </c>
      <c r="D123" s="76" t="str">
        <f>IF($A122&lt;1," ",VLOOKUP($A122,Данные!$B:$V,21,FALSE()))</f>
        <v>B</v>
      </c>
      <c r="E123" s="72">
        <f>IF($A122&lt;1," ",VLOOKUP($A122,Данные!$B:$AB,27,FALSE()))</f>
        <v>0</v>
      </c>
      <c r="F123" s="73"/>
      <c r="G123" s="74"/>
      <c r="H123" s="95"/>
      <c r="I123" s="95"/>
    </row>
    <row r="124" spans="1:9" ht="12.75">
      <c r="A124" s="94">
        <v>75</v>
      </c>
      <c r="B124" s="69">
        <f>IF($A124&lt;1," ",VLOOKUP($A124,Данные!$B:$C,2,FALSE()))</f>
        <v>86511</v>
      </c>
      <c r="C124" s="70" t="str">
        <f>IF($A124&lt;1," ",VLOOKUP($A124,Данные!$B:$D,3,FALSE()))</f>
        <v>Зотов Иван</v>
      </c>
      <c r="D124" s="71" t="str">
        <f>IF($A124&lt;1," ",VLOOKUP($A124,Данные!$B:$V,20,FALSE()))</f>
        <v>B</v>
      </c>
      <c r="E124" s="72" t="str">
        <f>IF($A124&lt;1," ",VLOOKUP($A124,Данные!$B:$AA,26,FALSE()))</f>
        <v>МПГУ</v>
      </c>
      <c r="F124" s="73"/>
      <c r="G124" s="74"/>
      <c r="H124" s="96">
        <f>IF($A124&lt;1," ",VLOOKUP($A124,Данные!$B:$AG,32,FALSE()))</f>
        <v>13</v>
      </c>
      <c r="I124" s="99">
        <f>IF($A124&lt;1," ",VLOOKUP($A124,Данные!$B:$AF,31,FALSE()))</f>
        <v>3</v>
      </c>
    </row>
    <row r="125" spans="1:9" ht="12.75">
      <c r="A125" s="95"/>
      <c r="B125" s="76">
        <f>IF($A124&lt;1," ",VLOOKUP($A124,Данные!$B:$E,4,FALSE()))</f>
        <v>86446</v>
      </c>
      <c r="C125" s="77" t="str">
        <f>IF($A124&lt;1," ",VLOOKUP($A124,Данные!$B:$F,5,FALSE()))</f>
        <v>Шуршалина Алена</v>
      </c>
      <c r="D125" s="76" t="str">
        <f>IF($A124&lt;1," ",VLOOKUP($A124,Данные!$B:$V,21,FALSE()))</f>
        <v>B</v>
      </c>
      <c r="E125" s="72">
        <f>IF($A124&lt;1," ",VLOOKUP($A124,Данные!$B:$AB,27,FALSE()))</f>
        <v>0</v>
      </c>
      <c r="F125" s="73"/>
      <c r="G125" s="74"/>
      <c r="H125" s="95"/>
      <c r="I125" s="95"/>
    </row>
    <row r="126" spans="1:9" ht="18">
      <c r="A126" s="111" t="str">
        <f>VLOOKUP($H126,результат!$A:$E,2,0)</f>
        <v>МИФИ</v>
      </c>
      <c r="B126" s="112"/>
      <c r="C126" s="112"/>
      <c r="D126" s="112"/>
      <c r="E126" s="112"/>
      <c r="F126" s="112"/>
      <c r="G126" s="113"/>
      <c r="H126" s="109">
        <v>9</v>
      </c>
      <c r="I126" s="100">
        <f>VLOOKUP($H126,результат!$A:$E,3,0)</f>
        <v>12.5</v>
      </c>
    </row>
    <row r="127" spans="1:9" ht="12.75">
      <c r="A127" s="91" t="str">
        <f>VLOOKUP($H126,результат!$A:$E,5,0)</f>
        <v>Московский инженерно-физический институт (государственный университет)</v>
      </c>
      <c r="B127" s="92"/>
      <c r="C127" s="92"/>
      <c r="D127" s="92"/>
      <c r="E127" s="92"/>
      <c r="F127" s="92"/>
      <c r="G127" s="93"/>
      <c r="H127" s="110"/>
      <c r="I127" s="101"/>
    </row>
    <row r="128" spans="1:9" ht="12.75">
      <c r="A128" s="94">
        <v>136</v>
      </c>
      <c r="B128" s="69">
        <f>IF($A128&lt;1," ",VLOOKUP($A128,Данные!$B:$C,2,FALSE()))</f>
        <v>0</v>
      </c>
      <c r="C128" s="70" t="str">
        <f>IF($A128&lt;1," ",VLOOKUP($A128,Данные!$B:$D,3,FALSE()))</f>
        <v>Ильин Антон</v>
      </c>
      <c r="D128" s="71" t="str">
        <f>IF($A128&lt;1," ",VLOOKUP($A128,Данные!$B:$V,20,FALSE()))</f>
        <v>_</v>
      </c>
      <c r="E128" s="72" t="str">
        <f>IF($A128&lt;1," ",VLOOKUP($A128,Данные!$B:$AA,26,FALSE()))</f>
        <v>МИФИ</v>
      </c>
      <c r="F128" s="73"/>
      <c r="G128" s="74"/>
      <c r="H128" s="96" t="str">
        <f>IF($A128&lt;1," ",VLOOKUP($A128,Данные!$B:$AG,32,FALSE()))</f>
        <v>15-19</v>
      </c>
      <c r="I128" s="99">
        <f>IF($A128&lt;1," ",VLOOKUP($A128,Данные!$B:$AF,31,FALSE()))</f>
        <v>4</v>
      </c>
    </row>
    <row r="129" spans="1:9" ht="12.75">
      <c r="A129" s="95"/>
      <c r="B129" s="76">
        <f>IF($A128&lt;1," ",VLOOKUP($A128,Данные!$B:$E,4,FALSE()))</f>
        <v>0</v>
      </c>
      <c r="C129" s="77" t="str">
        <f>IF($A128&lt;1," ",VLOOKUP($A128,Данные!$B:$F,5,FALSE()))</f>
        <v>Дружинина Екатерина</v>
      </c>
      <c r="D129" s="76" t="str">
        <f>IF($A128&lt;1," ",VLOOKUP($A128,Данные!$B:$V,21,FALSE()))</f>
        <v>_</v>
      </c>
      <c r="E129" s="72" t="str">
        <f>IF($A128&lt;1," ",VLOOKUP($A128,Данные!$B:$AB,27,FALSE()))</f>
        <v>МИФИ</v>
      </c>
      <c r="F129" s="73"/>
      <c r="G129" s="74"/>
      <c r="H129" s="95"/>
      <c r="I129" s="95"/>
    </row>
    <row r="130" spans="1:9" ht="12.75">
      <c r="A130" s="94">
        <v>129</v>
      </c>
      <c r="B130" s="69">
        <f>IF($A130&lt;1," ",VLOOKUP($A130,Данные!$B:$C,2,FALSE()))</f>
        <v>0</v>
      </c>
      <c r="C130" s="70" t="str">
        <f>IF($A130&lt;1," ",VLOOKUP($A130,Данные!$B:$D,3,FALSE()))</f>
        <v>Бахретдинов Артём</v>
      </c>
      <c r="D130" s="71" t="str">
        <f>IF($A130&lt;1," ",VLOOKUP($A130,Данные!$B:$V,20,FALSE()))</f>
        <v>_</v>
      </c>
      <c r="E130" s="72" t="str">
        <f>IF($A130&lt;1," ",VLOOKUP($A130,Данные!$B:$AA,26,FALSE()))</f>
        <v>МИФИ</v>
      </c>
      <c r="F130" s="73"/>
      <c r="G130" s="74"/>
      <c r="H130" s="96" t="str">
        <f>IF($A130&lt;1," ",VLOOKUP($A130,Данные!$B:$AG,32,FALSE()))</f>
        <v>15-19</v>
      </c>
      <c r="I130" s="99">
        <f>IF($A130&lt;1," ",VLOOKUP($A130,Данные!$B:$AF,31,FALSE()))</f>
        <v>4</v>
      </c>
    </row>
    <row r="131" spans="1:9" ht="12.75">
      <c r="A131" s="95"/>
      <c r="B131" s="76">
        <f>IF($A130&lt;1," ",VLOOKUP($A130,Данные!$B:$E,4,FALSE()))</f>
        <v>0</v>
      </c>
      <c r="C131" s="77" t="str">
        <f>IF($A130&lt;1," ",VLOOKUP($A130,Данные!$B:$F,5,FALSE()))</f>
        <v>Космынцева Алёна</v>
      </c>
      <c r="D131" s="76" t="str">
        <f>IF($A130&lt;1," ",VLOOKUP($A130,Данные!$B:$V,21,FALSE()))</f>
        <v>_</v>
      </c>
      <c r="E131" s="72" t="str">
        <f>IF($A130&lt;1," ",VLOOKUP($A130,Данные!$B:$AB,27,FALSE()))</f>
        <v>МИФИ</v>
      </c>
      <c r="F131" s="73"/>
      <c r="G131" s="74"/>
      <c r="H131" s="95"/>
      <c r="I131" s="95"/>
    </row>
    <row r="132" spans="1:9" ht="12.75">
      <c r="A132" s="94">
        <v>130</v>
      </c>
      <c r="B132" s="69">
        <f>IF($A132&lt;1," ",VLOOKUP($A132,Данные!$B:$C,2,FALSE()))</f>
        <v>0</v>
      </c>
      <c r="C132" s="70" t="str">
        <f>IF($A132&lt;1," ",VLOOKUP($A132,Данные!$B:$D,3,FALSE()))</f>
        <v>Бахретдинов Артём</v>
      </c>
      <c r="D132" s="71" t="str">
        <f>IF($A132&lt;1," ",VLOOKUP($A132,Данные!$B:$V,20,FALSE()))</f>
        <v>_</v>
      </c>
      <c r="E132" s="72" t="str">
        <f>IF($A132&lt;1," ",VLOOKUP($A132,Данные!$B:$AA,26,FALSE()))</f>
        <v>МИФИ</v>
      </c>
      <c r="F132" s="73"/>
      <c r="G132" s="74"/>
      <c r="H132" s="96" t="str">
        <f>IF($A132&lt;1," ",VLOOKUP($A132,Данные!$B:$AG,32,FALSE()))</f>
        <v>17-18</v>
      </c>
      <c r="I132" s="99">
        <f>IF($A132&lt;1," ",VLOOKUP($A132,Данные!$B:$AF,31,FALSE()))</f>
        <v>4</v>
      </c>
    </row>
    <row r="133" spans="1:9" ht="12.75">
      <c r="A133" s="95"/>
      <c r="B133" s="76">
        <f>IF($A132&lt;1," ",VLOOKUP($A132,Данные!$B:$E,4,FALSE()))</f>
        <v>0</v>
      </c>
      <c r="C133" s="77" t="str">
        <f>IF($A132&lt;1," ",VLOOKUP($A132,Данные!$B:$F,5,FALSE()))</f>
        <v>Космынцева Алёна</v>
      </c>
      <c r="D133" s="76" t="str">
        <f>IF($A132&lt;1," ",VLOOKUP($A132,Данные!$B:$V,21,FALSE()))</f>
        <v>_</v>
      </c>
      <c r="E133" s="72" t="str">
        <f>IF($A132&lt;1," ",VLOOKUP($A132,Данные!$B:$AB,27,FALSE()))</f>
        <v>МИФИ</v>
      </c>
      <c r="F133" s="73"/>
      <c r="G133" s="74"/>
      <c r="H133" s="95"/>
      <c r="I133" s="95"/>
    </row>
    <row r="134" spans="1:9" ht="12.75">
      <c r="A134" s="94">
        <v>137</v>
      </c>
      <c r="B134" s="69">
        <f>IF($A134&lt;1," ",VLOOKUP($A134,Данные!$B:$C,2,FALSE()))</f>
        <v>0</v>
      </c>
      <c r="C134" s="70" t="str">
        <f>IF($A134&lt;1," ",VLOOKUP($A134,Данные!$B:$D,3,FALSE()))</f>
        <v>Ильин Антон</v>
      </c>
      <c r="D134" s="71" t="str">
        <f>IF($A134&lt;1," ",VLOOKUP($A134,Данные!$B:$V,20,FALSE()))</f>
        <v>_</v>
      </c>
      <c r="E134" s="72">
        <f>IF($A134&lt;1," ",VLOOKUP($A134,Данные!$B:$AA,26,FALSE()))</f>
        <v>0</v>
      </c>
      <c r="F134" s="73"/>
      <c r="G134" s="74"/>
      <c r="H134" s="96" t="str">
        <f>IF($A134&lt;1," ",VLOOKUP($A134,Данные!$B:$AG,32,FALSE()))</f>
        <v>20-21</v>
      </c>
      <c r="I134" s="99">
        <f>IF($A134&lt;1," ",VLOOKUP($A134,Данные!$B:$AF,31,FALSE()))</f>
        <v>0.5</v>
      </c>
    </row>
    <row r="135" spans="1:9" ht="12.75">
      <c r="A135" s="95"/>
      <c r="B135" s="76">
        <f>IF($A134&lt;1," ",VLOOKUP($A134,Данные!$B:$E,4,FALSE()))</f>
        <v>0</v>
      </c>
      <c r="C135" s="77" t="str">
        <f>IF($A134&lt;1," ",VLOOKUP($A134,Данные!$B:$F,5,FALSE()))</f>
        <v>Дружинина Екатерина</v>
      </c>
      <c r="D135" s="76" t="str">
        <f>IF($A134&lt;1," ",VLOOKUP($A134,Данные!$B:$V,21,FALSE()))</f>
        <v>_</v>
      </c>
      <c r="E135" s="72" t="str">
        <f>IF($A134&lt;1," ",VLOOKUP($A134,Данные!$B:$AB,27,FALSE()))</f>
        <v>МИФИ</v>
      </c>
      <c r="F135" s="73"/>
      <c r="G135" s="74"/>
      <c r="H135" s="95"/>
      <c r="I135" s="95"/>
    </row>
    <row r="136" spans="1:9" ht="18">
      <c r="A136" s="111" t="str">
        <f>VLOOKUP($H136,результат!$A:$E,2,0)</f>
        <v>МАДИ</v>
      </c>
      <c r="B136" s="112"/>
      <c r="C136" s="112"/>
      <c r="D136" s="112"/>
      <c r="E136" s="112"/>
      <c r="F136" s="112"/>
      <c r="G136" s="113"/>
      <c r="H136" s="109">
        <v>10</v>
      </c>
      <c r="I136" s="100">
        <f>VLOOKUP($H136,результат!$A:$E,3,0)</f>
        <v>12</v>
      </c>
    </row>
    <row r="137" spans="1:9" ht="12.75">
      <c r="A137" s="91" t="str">
        <f>VLOOKUP($H136,результат!$A:$E,5,0)</f>
        <v>Московский автомобильно-дорожный институт (государственный технич. университет)</v>
      </c>
      <c r="B137" s="92"/>
      <c r="C137" s="92"/>
      <c r="D137" s="92"/>
      <c r="E137" s="92"/>
      <c r="F137" s="92"/>
      <c r="G137" s="93"/>
      <c r="H137" s="110"/>
      <c r="I137" s="101"/>
    </row>
    <row r="138" spans="1:9" ht="12.75">
      <c r="A138" s="94">
        <v>94</v>
      </c>
      <c r="B138" s="69">
        <f>IF($A138&lt;1," ",VLOOKUP($A138,Данные!$B:$C,2,FALSE()))</f>
        <v>40687</v>
      </c>
      <c r="C138" s="70" t="str">
        <f>IF($A138&lt;1," ",VLOOKUP($A138,Данные!$B:$D,3,FALSE()))</f>
        <v>Зверев Евгений</v>
      </c>
      <c r="D138" s="71" t="str">
        <f>IF($A138&lt;1," ",VLOOKUP($A138,Данные!$B:$V,20,FALSE()))</f>
        <v>B</v>
      </c>
      <c r="E138" s="72" t="str">
        <f>IF($A138&lt;1," ",VLOOKUP($A138,Данные!$B:$AA,26,FALSE()))</f>
        <v>МАДИ</v>
      </c>
      <c r="F138" s="73"/>
      <c r="G138" s="74"/>
      <c r="H138" s="96">
        <f>IF($A138&lt;1," ",VLOOKUP($A138,Данные!$B:$AG,32,FALSE()))</f>
        <v>9</v>
      </c>
      <c r="I138" s="99">
        <f>IF($A138&lt;1," ",VLOOKUP($A138,Данные!$B:$AF,31,FALSE()))</f>
        <v>6</v>
      </c>
    </row>
    <row r="139" spans="1:9" ht="12.75">
      <c r="A139" s="95"/>
      <c r="B139" s="76">
        <f>IF($A138&lt;1," ",VLOOKUP($A138,Данные!$B:$E,4,FALSE()))</f>
        <v>38551</v>
      </c>
      <c r="C139" s="77" t="str">
        <f>IF($A138&lt;1," ",VLOOKUP($A138,Данные!$B:$F,5,FALSE()))</f>
        <v>Коробова Мария</v>
      </c>
      <c r="D139" s="76" t="str">
        <f>IF($A138&lt;1," ",VLOOKUP($A138,Данные!$B:$V,21,FALSE()))</f>
        <v>C</v>
      </c>
      <c r="E139" s="72" t="str">
        <f>IF($A138&lt;1," ",VLOOKUP($A138,Данные!$B:$AB,27,FALSE()))</f>
        <v>РУДН</v>
      </c>
      <c r="F139" s="73"/>
      <c r="G139" s="74"/>
      <c r="H139" s="95"/>
      <c r="I139" s="95"/>
    </row>
    <row r="140" spans="1:9" ht="12.75">
      <c r="A140" s="94">
        <v>93</v>
      </c>
      <c r="B140" s="69">
        <f>IF($A140&lt;1," ",VLOOKUP($A140,Данные!$B:$C,2,FALSE()))</f>
        <v>40687</v>
      </c>
      <c r="C140" s="70" t="str">
        <f>IF($A140&lt;1," ",VLOOKUP($A140,Данные!$B:$D,3,FALSE()))</f>
        <v>Зверев Евгений</v>
      </c>
      <c r="D140" s="71" t="str">
        <f>IF($A140&lt;1," ",VLOOKUP($A140,Данные!$B:$V,20,FALSE()))</f>
        <v>B</v>
      </c>
      <c r="E140" s="72" t="str">
        <f>IF($A140&lt;1," ",VLOOKUP($A140,Данные!$B:$AA,26,FALSE()))</f>
        <v>МАДИ</v>
      </c>
      <c r="F140" s="73"/>
      <c r="G140" s="74"/>
      <c r="H140" s="96">
        <f>IF($A140&lt;1," ",VLOOKUP($A140,Данные!$B:$AG,32,FALSE()))</f>
        <v>7</v>
      </c>
      <c r="I140" s="99">
        <f>IF($A140&lt;1," ",VLOOKUP($A140,Данные!$B:$AF,31,FALSE()))</f>
        <v>6</v>
      </c>
    </row>
    <row r="141" spans="1:9" ht="12.75">
      <c r="A141" s="95"/>
      <c r="B141" s="76">
        <f>IF($A140&lt;1," ",VLOOKUP($A140,Данные!$B:$E,4,FALSE()))</f>
        <v>38551</v>
      </c>
      <c r="C141" s="77" t="str">
        <f>IF($A140&lt;1," ",VLOOKUP($A140,Данные!$B:$F,5,FALSE()))</f>
        <v>Коробова Мария</v>
      </c>
      <c r="D141" s="76" t="str">
        <f>IF($A140&lt;1," ",VLOOKUP($A140,Данные!$B:$V,21,FALSE()))</f>
        <v>B</v>
      </c>
      <c r="E141" s="72" t="str">
        <f>IF($A140&lt;1," ",VLOOKUP($A140,Данные!$B:$AB,27,FALSE()))</f>
        <v>РУДН</v>
      </c>
      <c r="F141" s="73"/>
      <c r="G141" s="74"/>
      <c r="H141" s="95"/>
      <c r="I141" s="95"/>
    </row>
    <row r="142" spans="1:9" ht="18">
      <c r="A142" s="111" t="str">
        <f>VLOOKUP($H142,результат!$A:$E,2,0)</f>
        <v>МТУСИ</v>
      </c>
      <c r="B142" s="112"/>
      <c r="C142" s="112"/>
      <c r="D142" s="112"/>
      <c r="E142" s="112"/>
      <c r="F142" s="112"/>
      <c r="G142" s="113"/>
      <c r="H142" s="109">
        <v>11</v>
      </c>
      <c r="I142" s="100">
        <f>VLOOKUP($H142,результат!$A:$E,3,0)</f>
        <v>11.5</v>
      </c>
    </row>
    <row r="143" spans="1:9" ht="12.75">
      <c r="A143" s="91" t="str">
        <f>VLOOKUP($H142,результат!$A:$E,5,0)</f>
        <v>Московский технический университет связи и информатики</v>
      </c>
      <c r="B143" s="92"/>
      <c r="C143" s="92"/>
      <c r="D143" s="92"/>
      <c r="E143" s="92"/>
      <c r="F143" s="92"/>
      <c r="G143" s="93"/>
      <c r="H143" s="110"/>
      <c r="I143" s="101"/>
    </row>
    <row r="144" spans="1:9" ht="12.75">
      <c r="A144" s="94">
        <v>85</v>
      </c>
      <c r="B144" s="69">
        <f>IF($A144&lt;1," ",VLOOKUP($A144,Данные!$B:$C,2,FALSE()))</f>
        <v>35082</v>
      </c>
      <c r="C144" s="70" t="str">
        <f>IF($A144&lt;1," ",VLOOKUP($A144,Данные!$B:$D,3,FALSE()))</f>
        <v>Счастьев Михаил</v>
      </c>
      <c r="D144" s="71" t="str">
        <f>IF($A144&lt;1," ",VLOOKUP($A144,Данные!$B:$V,20,FALSE()))</f>
        <v>M</v>
      </c>
      <c r="E144" s="72" t="str">
        <f>IF($A144&lt;1," ",VLOOKUP($A144,Данные!$B:$AA,26,FALSE()))</f>
        <v>МТУСИ</v>
      </c>
      <c r="F144" s="73"/>
      <c r="G144" s="74"/>
      <c r="H144" s="96">
        <f>IF($A144&lt;1," ",VLOOKUP($A144,Данные!$B:$AG,32,FALSE()))</f>
        <v>1</v>
      </c>
      <c r="I144" s="99">
        <f>IF($A144&lt;1," ",VLOOKUP($A144,Данные!$B:$AF,31,FALSE()))</f>
        <v>9</v>
      </c>
    </row>
    <row r="145" spans="1:9" ht="12.75">
      <c r="A145" s="95"/>
      <c r="B145" s="76">
        <f>IF($A144&lt;1," ",VLOOKUP($A144,Данные!$B:$E,4,FALSE()))</f>
        <v>93648</v>
      </c>
      <c r="C145" s="77" t="str">
        <f>IF($A144&lt;1," ",VLOOKUP($A144,Данные!$B:$F,5,FALSE()))</f>
        <v>Дягилева Анастасия</v>
      </c>
      <c r="D145" s="76" t="str">
        <f>IF($A144&lt;1," ",VLOOKUP($A144,Данные!$B:$V,21,FALSE()))</f>
        <v>S</v>
      </c>
      <c r="E145" s="72" t="str">
        <f>IF($A144&lt;1," ",VLOOKUP($A144,Данные!$B:$AB,27,FALSE()))</f>
        <v>РГУНГ им.Губкина</v>
      </c>
      <c r="F145" s="73"/>
      <c r="G145" s="74"/>
      <c r="H145" s="95"/>
      <c r="I145" s="95"/>
    </row>
    <row r="146" spans="1:9" ht="12.75">
      <c r="A146" s="94">
        <v>95</v>
      </c>
      <c r="B146" s="69">
        <f>IF($A146&lt;1," ",VLOOKUP($A146,Данные!$B:$C,2,FALSE()))</f>
        <v>0</v>
      </c>
      <c r="C146" s="70" t="str">
        <f>IF($A146&lt;1," ",VLOOKUP($A146,Данные!$B:$D,3,FALSE()))</f>
        <v>Лысенко Максим</v>
      </c>
      <c r="D146" s="71" t="str">
        <f>IF($A146&lt;1," ",VLOOKUP($A146,Данные!$B:$V,20,FALSE()))</f>
        <v>_</v>
      </c>
      <c r="E146" s="72" t="str">
        <f>IF($A146&lt;1," ",VLOOKUP($A146,Данные!$B:$AA,26,FALSE()))</f>
        <v>МТУСИ</v>
      </c>
      <c r="F146" s="73"/>
      <c r="G146" s="74"/>
      <c r="H146" s="96" t="str">
        <f>IF($A146&lt;1," ",VLOOKUP($A146,Данные!$B:$AG,32,FALSE()))</f>
        <v>15-19</v>
      </c>
      <c r="I146" s="99">
        <f>IF($A146&lt;1," ",VLOOKUP($A146,Данные!$B:$AF,31,FALSE()))</f>
        <v>2</v>
      </c>
    </row>
    <row r="147" spans="1:9" ht="12.75">
      <c r="A147" s="95"/>
      <c r="B147" s="76">
        <f>IF($A146&lt;1," ",VLOOKUP($A146,Данные!$B:$E,4,FALSE()))</f>
        <v>0</v>
      </c>
      <c r="C147" s="77" t="str">
        <f>IF($A146&lt;1," ",VLOOKUP($A146,Данные!$B:$F,5,FALSE()))</f>
        <v>Курдяева Мария</v>
      </c>
      <c r="D147" s="76" t="str">
        <f>IF($A146&lt;1," ",VLOOKUP($A146,Данные!$B:$V,21,FALSE()))</f>
        <v>_</v>
      </c>
      <c r="E147" s="72">
        <f>IF($A146&lt;1," ",VLOOKUP($A146,Данные!$B:$AB,27,FALSE()))</f>
        <v>0</v>
      </c>
      <c r="F147" s="73"/>
      <c r="G147" s="74"/>
      <c r="H147" s="95"/>
      <c r="I147" s="95"/>
    </row>
    <row r="148" spans="1:9" ht="12.75">
      <c r="A148" s="94">
        <v>102</v>
      </c>
      <c r="B148" s="69">
        <f>IF($A148&lt;1," ",VLOOKUP($A148,Данные!$B:$C,2,FALSE()))</f>
        <v>0</v>
      </c>
      <c r="C148" s="70" t="str">
        <f>IF($A148&lt;1," ",VLOOKUP($A148,Данные!$B:$D,3,FALSE()))</f>
        <v>Лысенко Максим</v>
      </c>
      <c r="D148" s="71" t="str">
        <f>IF($A148&lt;1," ",VLOOKUP($A148,Данные!$B:$V,20,FALSE()))</f>
        <v>_</v>
      </c>
      <c r="E148" s="72" t="str">
        <f>IF($A148&lt;1," ",VLOOKUP($A148,Данные!$B:$AA,26,FALSE()))</f>
        <v>МТУСИ</v>
      </c>
      <c r="F148" s="73"/>
      <c r="G148" s="74"/>
      <c r="H148" s="96" t="str">
        <f>IF($A148&lt;1," ",VLOOKUP($A148,Данные!$B:$AG,32,FALSE()))</f>
        <v>20-21</v>
      </c>
      <c r="I148" s="99">
        <f>IF($A148&lt;1," ",VLOOKUP($A148,Данные!$B:$AF,31,FALSE()))</f>
        <v>0.5</v>
      </c>
    </row>
    <row r="149" spans="1:9" ht="12.75">
      <c r="A149" s="95"/>
      <c r="B149" s="76">
        <f>IF($A148&lt;1," ",VLOOKUP($A148,Данные!$B:$E,4,FALSE()))</f>
        <v>0</v>
      </c>
      <c r="C149" s="77" t="str">
        <f>IF($A148&lt;1," ",VLOOKUP($A148,Данные!$B:$F,5,FALSE()))</f>
        <v>Курдяева Мария</v>
      </c>
      <c r="D149" s="76" t="str">
        <f>IF($A148&lt;1," ",VLOOKUP($A148,Данные!$B:$V,21,FALSE()))</f>
        <v>_</v>
      </c>
      <c r="E149" s="72">
        <f>IF($A148&lt;1," ",VLOOKUP($A148,Данные!$B:$AB,27,FALSE()))</f>
        <v>0</v>
      </c>
      <c r="F149" s="73"/>
      <c r="G149" s="74"/>
      <c r="H149" s="95"/>
      <c r="I149" s="95"/>
    </row>
    <row r="150" spans="1:9" ht="18">
      <c r="A150" s="111" t="str">
        <f>VLOOKUP($H150,результат!$A:$E,2,0)</f>
        <v>МСХА</v>
      </c>
      <c r="B150" s="112"/>
      <c r="C150" s="112"/>
      <c r="D150" s="112"/>
      <c r="E150" s="112"/>
      <c r="F150" s="112"/>
      <c r="G150" s="113"/>
      <c r="H150" s="109">
        <v>12</v>
      </c>
      <c r="I150" s="100">
        <f>VLOOKUP($H150,результат!$A:$E,3,0)</f>
        <v>10</v>
      </c>
    </row>
    <row r="151" spans="1:9" ht="12.75">
      <c r="A151" s="91" t="str">
        <f>VLOOKUP($H150,результат!$A:$E,5,0)</f>
        <v>Московская сельскохозяйственная академия им. К.А.Тимирязева</v>
      </c>
      <c r="B151" s="92"/>
      <c r="C151" s="92"/>
      <c r="D151" s="92"/>
      <c r="E151" s="92"/>
      <c r="F151" s="92"/>
      <c r="G151" s="93"/>
      <c r="H151" s="110"/>
      <c r="I151" s="101"/>
    </row>
    <row r="152" spans="1:9" ht="12.75">
      <c r="A152" s="94">
        <v>122</v>
      </c>
      <c r="B152" s="69">
        <f>IF($A152&lt;1," ",VLOOKUP($A152,Данные!$B:$C,2,FALSE()))</f>
        <v>45933</v>
      </c>
      <c r="C152" s="70" t="str">
        <f>IF($A152&lt;1," ",VLOOKUP($A152,Данные!$B:$D,3,FALSE()))</f>
        <v>Филатов Глеб</v>
      </c>
      <c r="D152" s="71" t="str">
        <f>IF($A152&lt;1," ",VLOOKUP($A152,Данные!$B:$V,20,FALSE()))</f>
        <v>A</v>
      </c>
      <c r="E152" s="72" t="str">
        <f>IF($A152&lt;1," ",VLOOKUP($A152,Данные!$B:$AA,26,FALSE()))</f>
        <v>МСХА</v>
      </c>
      <c r="F152" s="73"/>
      <c r="G152" s="74"/>
      <c r="H152" s="96">
        <f>IF($A152&lt;1," ",VLOOKUP($A152,Данные!$B:$AG,32,FALSE()))</f>
        <v>3</v>
      </c>
      <c r="I152" s="99">
        <f>IF($A152&lt;1," ",VLOOKUP($A152,Данные!$B:$AF,31,FALSE()))</f>
        <v>8</v>
      </c>
    </row>
    <row r="153" spans="1:9" ht="12.75">
      <c r="A153" s="95"/>
      <c r="B153" s="76">
        <f>IF($A152&lt;1," ",VLOOKUP($A152,Данные!$B:$E,4,FALSE()))</f>
        <v>103456</v>
      </c>
      <c r="C153" s="77" t="str">
        <f>IF($A152&lt;1," ",VLOOKUP($A152,Данные!$B:$F,5,FALSE()))</f>
        <v>Шунина Елизавета</v>
      </c>
      <c r="D153" s="76" t="str">
        <f>IF($A152&lt;1," ",VLOOKUP($A152,Данные!$B:$V,21,FALSE()))</f>
        <v>A</v>
      </c>
      <c r="E153" s="72" t="str">
        <f>IF($A152&lt;1," ",VLOOKUP($A152,Данные!$B:$AB,27,FALSE()))</f>
        <v>МАИ</v>
      </c>
      <c r="F153" s="73"/>
      <c r="G153" s="74"/>
      <c r="H153" s="95"/>
      <c r="I153" s="95"/>
    </row>
    <row r="154" spans="1:9" ht="12.75">
      <c r="A154" s="94">
        <v>89</v>
      </c>
      <c r="B154" s="69">
        <f>IF($A154&lt;1," ",VLOOKUP($A154,Данные!$B:$C,2,FALSE()))</f>
        <v>0</v>
      </c>
      <c r="C154" s="70" t="str">
        <f>IF($A154&lt;1," ",VLOOKUP($A154,Данные!$B:$D,3,FALSE()))</f>
        <v>Беляков Глеб</v>
      </c>
      <c r="D154" s="71" t="str">
        <f>IF($A154&lt;1," ",VLOOKUP($A154,Данные!$B:$V,20,FALSE()))</f>
        <v>_</v>
      </c>
      <c r="E154" s="72" t="str">
        <f>IF($A154&lt;1," ",VLOOKUP($A154,Данные!$B:$AA,26,FALSE()))</f>
        <v>МСХА</v>
      </c>
      <c r="F154" s="73"/>
      <c r="G154" s="74"/>
      <c r="H154" s="96" t="str">
        <f>IF($A154&lt;1," ",VLOOKUP($A154,Данные!$B:$AG,32,FALSE()))</f>
        <v>15-19</v>
      </c>
      <c r="I154" s="99">
        <f>IF($A154&lt;1," ",VLOOKUP($A154,Данные!$B:$AF,31,FALSE()))</f>
        <v>2</v>
      </c>
    </row>
    <row r="155" spans="1:9" ht="12.75">
      <c r="A155" s="95"/>
      <c r="B155" s="76">
        <f>IF($A154&lt;1," ",VLOOKUP($A154,Данные!$B:$E,4,FALSE()))</f>
        <v>0</v>
      </c>
      <c r="C155" s="77" t="str">
        <f>IF($A154&lt;1," ",VLOOKUP($A154,Данные!$B:$F,5,FALSE()))</f>
        <v>Богодухова Кристина</v>
      </c>
      <c r="D155" s="76" t="str">
        <f>IF($A154&lt;1," ",VLOOKUP($A154,Данные!$B:$V,21,FALSE()))</f>
        <v>_</v>
      </c>
      <c r="E155" s="72">
        <f>IF($A154&lt;1," ",VLOOKUP($A154,Данные!$B:$AB,27,FALSE()))</f>
        <v>0</v>
      </c>
      <c r="F155" s="73"/>
      <c r="G155" s="74"/>
      <c r="H155" s="95"/>
      <c r="I155" s="95"/>
    </row>
    <row r="156" spans="1:9" ht="18">
      <c r="A156" s="111" t="s">
        <v>296</v>
      </c>
      <c r="B156" s="112"/>
      <c r="C156" s="112"/>
      <c r="D156" s="112"/>
      <c r="E156" s="112"/>
      <c r="F156" s="112"/>
      <c r="G156" s="113"/>
      <c r="H156" s="109">
        <v>13</v>
      </c>
      <c r="I156" s="100">
        <f>VLOOKUP($H156,результат!$A:$E,3,0)</f>
        <v>9.5</v>
      </c>
    </row>
    <row r="157" spans="1:9" ht="12.75">
      <c r="A157" s="91" t="s">
        <v>295</v>
      </c>
      <c r="B157" s="92"/>
      <c r="C157" s="92"/>
      <c r="D157" s="92"/>
      <c r="E157" s="92"/>
      <c r="F157" s="92"/>
      <c r="G157" s="93"/>
      <c r="H157" s="110"/>
      <c r="I157" s="101"/>
    </row>
    <row r="158" spans="1:9" ht="12.75">
      <c r="A158" s="94">
        <v>111</v>
      </c>
      <c r="B158" s="69">
        <f>IF($A158&lt;1," ",VLOOKUP($A158,Данные!$B:$C,2,FALSE()))</f>
        <v>0</v>
      </c>
      <c r="C158" s="70" t="str">
        <f>IF($A158&lt;1," ",VLOOKUP($A158,Данные!$B:$D,3,FALSE()))</f>
        <v>Савченко Павел</v>
      </c>
      <c r="D158" s="71" t="str">
        <f>IF($A158&lt;1," ",VLOOKUP($A158,Данные!$B:$V,20,FALSE()))</f>
        <v>_</v>
      </c>
      <c r="E158" s="72">
        <f>IF($A158&lt;1," ",VLOOKUP($A158,Данные!$B:$AA,26,FALSE()))</f>
        <v>0</v>
      </c>
      <c r="F158" s="73"/>
      <c r="G158" s="74"/>
      <c r="H158" s="96">
        <f>IF($A158&lt;1," ",VLOOKUP($A158,Данные!$B:$AG,32,FALSE()))</f>
        <v>2</v>
      </c>
      <c r="I158" s="99">
        <f>IF($A158&lt;1," ",VLOOKUP($A158,Данные!$B:$AF,31,FALSE()))</f>
        <v>9.5</v>
      </c>
    </row>
    <row r="159" spans="1:9" ht="12.75">
      <c r="A159" s="95"/>
      <c r="B159" s="76">
        <f>IF($A158&lt;1," ",VLOOKUP($A158,Данные!$B:$E,4,FALSE()))</f>
        <v>0</v>
      </c>
      <c r="C159" s="77" t="str">
        <f>IF($A158&lt;1," ",VLOOKUP($A158,Данные!$B:$F,5,FALSE()))</f>
        <v>Кононова Оксана</v>
      </c>
      <c r="D159" s="76" t="str">
        <f>IF($A158&lt;1," ",VLOOKUP($A158,Данные!$B:$V,21,FALSE()))</f>
        <v>_</v>
      </c>
      <c r="E159" s="72" t="s">
        <v>297</v>
      </c>
      <c r="F159" s="73"/>
      <c r="G159" s="74"/>
      <c r="H159" s="95"/>
      <c r="I159" s="95"/>
    </row>
    <row r="160" spans="1:9" ht="18">
      <c r="A160" s="111" t="str">
        <f>VLOOKUP($H160,результат!$A:$E,2,0)</f>
        <v>РЭА им. Плеханова</v>
      </c>
      <c r="B160" s="112"/>
      <c r="C160" s="112"/>
      <c r="D160" s="112"/>
      <c r="E160" s="112"/>
      <c r="F160" s="112"/>
      <c r="G160" s="113"/>
      <c r="H160" s="109">
        <v>14</v>
      </c>
      <c r="I160" s="100">
        <f>VLOOKUP($H160,результат!$A:$E,3,0)</f>
        <v>7</v>
      </c>
    </row>
    <row r="161" spans="1:9" ht="12.75">
      <c r="A161" s="91" t="str">
        <f>VLOOKUP($H160,результат!$A:$E,5,0)</f>
        <v>Российская экономическая академия</v>
      </c>
      <c r="B161" s="92"/>
      <c r="C161" s="92"/>
      <c r="D161" s="92"/>
      <c r="E161" s="92"/>
      <c r="F161" s="92"/>
      <c r="G161" s="93"/>
      <c r="H161" s="110"/>
      <c r="I161" s="101"/>
    </row>
    <row r="162" spans="1:9" ht="12.75">
      <c r="A162" s="94">
        <v>125</v>
      </c>
      <c r="B162" s="69">
        <f>IF($A162&lt;1," ",VLOOKUP($A162,Данные!$B:$C,2,FALSE()))</f>
        <v>0</v>
      </c>
      <c r="C162" s="70" t="str">
        <f>IF($A162&lt;1," ",VLOOKUP($A162,Данные!$B:$D,3,FALSE()))</f>
        <v>Петров Александр</v>
      </c>
      <c r="D162" s="71" t="str">
        <f>IF($A162&lt;1," ",VLOOKUP($A162,Данные!$B:$V,20,FALSE()))</f>
        <v>_</v>
      </c>
      <c r="E162" s="72" t="str">
        <f>IF($A162&lt;1," ",VLOOKUP($A162,Данные!$B:$AA,26,FALSE()))</f>
        <v>МАИ</v>
      </c>
      <c r="F162" s="73"/>
      <c r="G162" s="74"/>
      <c r="H162" s="96">
        <f>IF($A162&lt;1," ",VLOOKUP($A162,Данные!$B:$AG,32,FALSE()))</f>
        <v>5</v>
      </c>
      <c r="I162" s="99">
        <f>IF($A162&lt;1," ",VLOOKUP($A162,Данные!$B:$AF,31,FALSE()))</f>
        <v>7</v>
      </c>
    </row>
    <row r="163" spans="1:9" ht="12.75">
      <c r="A163" s="95"/>
      <c r="B163" s="76">
        <f>IF($A162&lt;1," ",VLOOKUP($A162,Данные!$B:$E,4,FALSE()))</f>
        <v>0</v>
      </c>
      <c r="C163" s="77" t="str">
        <f>IF($A162&lt;1," ",VLOOKUP($A162,Данные!$B:$F,5,FALSE()))</f>
        <v>Волкова Галина</v>
      </c>
      <c r="D163" s="76" t="str">
        <f>IF($A162&lt;1," ",VLOOKUP($A162,Данные!$B:$V,21,FALSE()))</f>
        <v>_</v>
      </c>
      <c r="E163" s="72" t="str">
        <f>IF($A162&lt;1," ",VLOOKUP($A162,Данные!$B:$AB,27,FALSE()))</f>
        <v>РЭА им. Плеханова</v>
      </c>
      <c r="F163" s="73"/>
      <c r="G163" s="74"/>
      <c r="H163" s="95"/>
      <c r="I163" s="95"/>
    </row>
    <row r="164" spans="1:9" ht="18">
      <c r="A164" s="111" t="str">
        <f>VLOOKUP($H164,результат!$A:$E,2,0)</f>
        <v>МГИК</v>
      </c>
      <c r="B164" s="112"/>
      <c r="C164" s="112"/>
      <c r="D164" s="112"/>
      <c r="E164" s="112"/>
      <c r="F164" s="112"/>
      <c r="G164" s="113"/>
      <c r="H164" s="109">
        <v>15</v>
      </c>
      <c r="I164" s="100">
        <f>VLOOKUP($H164,результат!$A:$E,3,0)</f>
        <v>6.5</v>
      </c>
    </row>
    <row r="165" spans="1:9" ht="12.75">
      <c r="A165" s="91" t="str">
        <f>VLOOKUP($H164,результат!$A:$E,5,0)</f>
        <v>Московский Государственный Институт Культуры</v>
      </c>
      <c r="B165" s="92"/>
      <c r="C165" s="92"/>
      <c r="D165" s="92"/>
      <c r="E165" s="92"/>
      <c r="F165" s="92"/>
      <c r="G165" s="93"/>
      <c r="H165" s="110"/>
      <c r="I165" s="101"/>
    </row>
    <row r="166" spans="1:9" ht="12.75">
      <c r="A166" s="94">
        <v>119</v>
      </c>
      <c r="B166" s="69">
        <f>IF($A166&lt;1," ",VLOOKUP($A166,Данные!$B:$C,2,FALSE()))</f>
        <v>0</v>
      </c>
      <c r="C166" s="70" t="str">
        <f>IF($A166&lt;1," ",VLOOKUP($A166,Данные!$B:$D,3,FALSE()))</f>
        <v>Юферев Григорий</v>
      </c>
      <c r="D166" s="71" t="str">
        <f>IF($A166&lt;1," ",VLOOKUP($A166,Данные!$B:$V,20,FALSE()))</f>
        <v>_</v>
      </c>
      <c r="E166" s="72" t="str">
        <f>IF($A166&lt;1," ",VLOOKUP($A166,Данные!$B:$AA,26,FALSE()))</f>
        <v>МГСУ</v>
      </c>
      <c r="F166" s="73"/>
      <c r="G166" s="74"/>
      <c r="H166" s="96">
        <f>IF($A166&lt;1," ",VLOOKUP($A166,Данные!$B:$AG,32,FALSE()))</f>
        <v>8</v>
      </c>
      <c r="I166" s="99">
        <f>IF($A166&lt;1," ",VLOOKUP($A166,Данные!$B:$AF,31,FALSE()))</f>
        <v>6.5</v>
      </c>
    </row>
    <row r="167" spans="1:9" ht="12.75">
      <c r="A167" s="95"/>
      <c r="B167" s="76">
        <f>IF($A166&lt;1," ",VLOOKUP($A166,Данные!$B:$E,4,FALSE()))</f>
        <v>0</v>
      </c>
      <c r="C167" s="77" t="str">
        <f>IF($A166&lt;1," ",VLOOKUP($A166,Данные!$B:$F,5,FALSE()))</f>
        <v>Карасёва Карина</v>
      </c>
      <c r="D167" s="76" t="str">
        <f>IF($A166&lt;1," ",VLOOKUP($A166,Данные!$B:$V,21,FALSE()))</f>
        <v>_</v>
      </c>
      <c r="E167" s="72" t="str">
        <f>IF($A166&lt;1," ",VLOOKUP($A166,Данные!$B:$AB,27,FALSE()))</f>
        <v>МГИК</v>
      </c>
      <c r="F167" s="73"/>
      <c r="G167" s="74"/>
      <c r="H167" s="95"/>
      <c r="I167" s="95"/>
    </row>
    <row r="168" spans="1:9" ht="18">
      <c r="A168" s="111" t="str">
        <f>VLOOKUP($H168,результат!$A:$E,2,0)</f>
        <v>МГУТУ им Разумовского</v>
      </c>
      <c r="B168" s="112"/>
      <c r="C168" s="112"/>
      <c r="D168" s="112"/>
      <c r="E168" s="112"/>
      <c r="F168" s="112"/>
      <c r="G168" s="113"/>
      <c r="H168" s="109">
        <v>16</v>
      </c>
      <c r="I168" s="100">
        <f>VLOOKUP($H168,результат!$A:$E,3,0)</f>
        <v>3.5</v>
      </c>
    </row>
    <row r="169" spans="1:9" ht="12.75">
      <c r="A169" s="91" t="str">
        <f>VLOOKUP($H168,результат!$A:$E,5,0)</f>
        <v>Московский Государственный Университет Технологий Управления</v>
      </c>
      <c r="B169" s="92"/>
      <c r="C169" s="92"/>
      <c r="D169" s="92"/>
      <c r="E169" s="92"/>
      <c r="F169" s="92"/>
      <c r="G169" s="93"/>
      <c r="H169" s="110"/>
      <c r="I169" s="101"/>
    </row>
    <row r="170" spans="1:9" ht="12.75">
      <c r="A170" s="94">
        <v>96</v>
      </c>
      <c r="B170" s="69">
        <f>IF($A170&lt;1," ",VLOOKUP($A170,Данные!$B:$C,2,FALSE()))</f>
        <v>54785</v>
      </c>
      <c r="C170" s="70" t="str">
        <f>IF($A170&lt;1," ",VLOOKUP($A170,Данные!$B:$D,3,FALSE()))</f>
        <v>Епифанский Роман</v>
      </c>
      <c r="D170" s="71" t="str">
        <f>IF($A170&lt;1," ",VLOOKUP($A170,Данные!$B:$V,20,FALSE()))</f>
        <v>C</v>
      </c>
      <c r="E170" s="72" t="str">
        <f>IF($A170&lt;1," ",VLOOKUP($A170,Данные!$B:$AA,26,FALSE()))</f>
        <v>МГСУ</v>
      </c>
      <c r="F170" s="73"/>
      <c r="G170" s="74"/>
      <c r="H170" s="96">
        <f>IF($A170&lt;1," ",VLOOKUP($A170,Данные!$B:$AG,32,FALSE()))</f>
        <v>14</v>
      </c>
      <c r="I170" s="99">
        <f>IF($A170&lt;1," ",VLOOKUP($A170,Данные!$B:$AF,31,FALSE()))</f>
        <v>3.5</v>
      </c>
    </row>
    <row r="171" spans="1:9" ht="12.75">
      <c r="A171" s="95"/>
      <c r="B171" s="76">
        <f>IF($A170&lt;1," ",VLOOKUP($A170,Данные!$B:$E,4,FALSE()))</f>
        <v>43872</v>
      </c>
      <c r="C171" s="77" t="str">
        <f>IF($A170&lt;1," ",VLOOKUP($A170,Данные!$B:$F,5,FALSE()))</f>
        <v>Иванова Елизавета</v>
      </c>
      <c r="D171" s="76" t="str">
        <f>IF($A170&lt;1," ",VLOOKUP($A170,Данные!$B:$V,21,FALSE()))</f>
        <v>B</v>
      </c>
      <c r="E171" s="72" t="str">
        <f>IF($A170&lt;1," ",VLOOKUP($A170,Данные!$B:$AB,27,FALSE()))</f>
        <v>МГУТУ им Разумовского</v>
      </c>
      <c r="F171" s="73"/>
      <c r="G171" s="74"/>
      <c r="H171" s="95"/>
      <c r="I171" s="95"/>
    </row>
    <row r="172" spans="1:9" ht="18">
      <c r="A172" s="111" t="str">
        <f>VLOOKUP($H172,результат!$A:$E,2,0)</f>
        <v>РГГУ</v>
      </c>
      <c r="B172" s="112"/>
      <c r="C172" s="112"/>
      <c r="D172" s="112"/>
      <c r="E172" s="112"/>
      <c r="F172" s="112"/>
      <c r="G172" s="113"/>
      <c r="H172" s="109">
        <v>17</v>
      </c>
      <c r="I172" s="100">
        <f>VLOOKUP($H172,результат!$A:$E,3,0)</f>
        <v>2</v>
      </c>
    </row>
    <row r="173" spans="1:9" ht="12.75">
      <c r="A173" s="91" t="str">
        <f>VLOOKUP($H172,результат!$A:$E,5,0)</f>
        <v>Российский государственный гуманитарный университет</v>
      </c>
      <c r="B173" s="92"/>
      <c r="C173" s="92"/>
      <c r="D173" s="92"/>
      <c r="E173" s="92"/>
      <c r="F173" s="92"/>
      <c r="G173" s="93"/>
      <c r="H173" s="110"/>
      <c r="I173" s="101"/>
    </row>
    <row r="174" spans="1:9" ht="12.75">
      <c r="A174" s="94">
        <v>132</v>
      </c>
      <c r="B174" s="69">
        <f>IF($A174&lt;1," ",VLOOKUP($A174,Данные!$B:$C,2,FALSE()))</f>
        <v>0</v>
      </c>
      <c r="C174" s="70" t="str">
        <f>IF($A174&lt;1," ",VLOOKUP($A174,Данные!$B:$D,3,FALSE()))</f>
        <v>Медведев Михаил</v>
      </c>
      <c r="D174" s="71" t="str">
        <f>IF($A174&lt;1," ",VLOOKUP($A174,Данные!$B:$V,20,FALSE()))</f>
        <v>_</v>
      </c>
      <c r="E174" s="72" t="str">
        <f>IF($A174&lt;1," ",VLOOKUP($A174,Данные!$B:$AA,26,FALSE()))</f>
        <v>МГСУ</v>
      </c>
      <c r="F174" s="73"/>
      <c r="G174" s="74"/>
      <c r="H174" s="96" t="str">
        <f>IF($A174&lt;1," ",VLOOKUP($A174,Данные!$B:$AG,32,FALSE()))</f>
        <v>17-18</v>
      </c>
      <c r="I174" s="99">
        <f>IF($A174&lt;1," ",VLOOKUP($A174,Данные!$B:$AF,31,FALSE()))</f>
        <v>2</v>
      </c>
    </row>
    <row r="175" spans="1:9" ht="12.75">
      <c r="A175" s="95"/>
      <c r="B175" s="76">
        <f>IF($A174&lt;1," ",VLOOKUP($A174,Данные!$B:$E,4,FALSE()))</f>
        <v>0</v>
      </c>
      <c r="C175" s="77" t="str">
        <f>IF($A174&lt;1," ",VLOOKUP($A174,Данные!$B:$F,5,FALSE()))</f>
        <v>Киселёва Наталья</v>
      </c>
      <c r="D175" s="76" t="str">
        <f>IF($A174&lt;1," ",VLOOKUP($A174,Данные!$B:$V,21,FALSE()))</f>
        <v>_</v>
      </c>
      <c r="E175" s="72" t="str">
        <f>IF($A174&lt;1," ",VLOOKUP($A174,Данные!$B:$AB,27,FALSE()))</f>
        <v>РГГУ</v>
      </c>
      <c r="F175" s="73"/>
      <c r="G175" s="74"/>
      <c r="H175" s="95"/>
      <c r="I175" s="95"/>
    </row>
    <row r="176" spans="1:9" ht="18">
      <c r="A176" s="111" t="s">
        <v>40</v>
      </c>
      <c r="B176" s="112"/>
      <c r="C176" s="112"/>
      <c r="D176" s="112"/>
      <c r="E176" s="112"/>
      <c r="F176" s="112"/>
      <c r="G176" s="113"/>
      <c r="H176" s="109">
        <v>17</v>
      </c>
      <c r="I176" s="100">
        <f>VLOOKUP($H176,результат!$A:$E,3,0)</f>
        <v>2</v>
      </c>
    </row>
    <row r="177" spans="1:9" ht="12.75">
      <c r="A177" s="91" t="s">
        <v>41</v>
      </c>
      <c r="B177" s="92"/>
      <c r="C177" s="92"/>
      <c r="D177" s="92"/>
      <c r="E177" s="92"/>
      <c r="F177" s="92"/>
      <c r="G177" s="93"/>
      <c r="H177" s="110"/>
      <c r="I177" s="101"/>
    </row>
    <row r="178" spans="1:9" ht="12.75">
      <c r="A178" s="94">
        <v>105</v>
      </c>
      <c r="B178" s="69">
        <f>IF($A178&lt;1," ",VLOOKUP($A178,Данные!$B:$C,2,FALSE()))</f>
        <v>81667</v>
      </c>
      <c r="C178" s="70" t="str">
        <f>IF($A178&lt;1," ",VLOOKUP($A178,Данные!$B:$D,3,FALSE()))</f>
        <v>Драницын Кирилл</v>
      </c>
      <c r="D178" s="71" t="str">
        <f>IF($A178&lt;1," ",VLOOKUP($A178,Данные!$B:$V,20,FALSE()))</f>
        <v>D</v>
      </c>
      <c r="E178" s="72" t="str">
        <f>IF($A178&lt;1," ",VLOOKUP($A178,Данные!$B:$AA,26,FALSE()))</f>
        <v>МИРЭА</v>
      </c>
      <c r="F178" s="73"/>
      <c r="G178" s="74"/>
      <c r="H178" s="96" t="str">
        <f>IF($A178&lt;1," ",VLOOKUP($A178,Данные!$B:$AG,32,FALSE()))</f>
        <v>15-19</v>
      </c>
      <c r="I178" s="99">
        <f>IF($A178&lt;1," ",VLOOKUP($A178,Данные!$B:$AF,31,FALSE()))</f>
        <v>2</v>
      </c>
    </row>
    <row r="179" spans="1:9" ht="12.75">
      <c r="A179" s="95"/>
      <c r="B179" s="76">
        <f>IF($A178&lt;1," ",VLOOKUP($A178,Данные!$B:$E,4,FALSE()))</f>
        <v>69141</v>
      </c>
      <c r="C179" s="77" t="str">
        <f>IF($A178&lt;1," ",VLOOKUP($A178,Данные!$B:$F,5,FALSE()))</f>
        <v>Котельная Виктория</v>
      </c>
      <c r="D179" s="76" t="str">
        <f>IF($A178&lt;1," ",VLOOKUP($A178,Данные!$B:$V,21,FALSE()))</f>
        <v>D</v>
      </c>
      <c r="E179" s="72" t="str">
        <f>IF($A178&lt;1," ",VLOOKUP($A178,Данные!$B:$AB,27,FALSE()))</f>
        <v>МЭИ</v>
      </c>
      <c r="F179" s="73"/>
      <c r="G179" s="74"/>
      <c r="H179" s="95"/>
      <c r="I179" s="95"/>
    </row>
    <row r="180" spans="1:9" ht="18">
      <c r="A180" s="111" t="s">
        <v>42</v>
      </c>
      <c r="B180" s="112"/>
      <c r="C180" s="112"/>
      <c r="D180" s="112"/>
      <c r="E180" s="112"/>
      <c r="F180" s="112"/>
      <c r="G180" s="113"/>
      <c r="H180" s="109">
        <v>17</v>
      </c>
      <c r="I180" s="100">
        <f>VLOOKUP($H180,результат!$A:$E,3,0)</f>
        <v>2</v>
      </c>
    </row>
    <row r="181" spans="1:9" ht="12.75">
      <c r="A181" s="91" t="s">
        <v>43</v>
      </c>
      <c r="B181" s="92"/>
      <c r="C181" s="92"/>
      <c r="D181" s="92"/>
      <c r="E181" s="92"/>
      <c r="F181" s="92"/>
      <c r="G181" s="93"/>
      <c r="H181" s="110"/>
      <c r="I181" s="101"/>
    </row>
    <row r="182" spans="1:9" ht="12.75">
      <c r="A182" s="94">
        <v>105</v>
      </c>
      <c r="B182" s="69">
        <f>IF($A182&lt;1," ",VLOOKUP($A182,Данные!$B:$C,2,FALSE()))</f>
        <v>81667</v>
      </c>
      <c r="C182" s="70" t="str">
        <f>IF($A182&lt;1," ",VLOOKUP($A182,Данные!$B:$D,3,FALSE()))</f>
        <v>Драницын Кирилл</v>
      </c>
      <c r="D182" s="71" t="str">
        <f>IF($A182&lt;1," ",VLOOKUP($A182,Данные!$B:$V,20,FALSE()))</f>
        <v>D</v>
      </c>
      <c r="E182" s="72" t="str">
        <f>IF($A182&lt;1," ",VLOOKUP($A182,Данные!$B:$AA,26,FALSE()))</f>
        <v>МИРЭА</v>
      </c>
      <c r="F182" s="73"/>
      <c r="G182" s="74"/>
      <c r="H182" s="96" t="str">
        <f>IF($A182&lt;1," ",VLOOKUP($A182,Данные!$B:$AG,32,FALSE()))</f>
        <v>15-19</v>
      </c>
      <c r="I182" s="99">
        <f>IF($A182&lt;1," ",VLOOKUP($A182,Данные!$B:$AF,31,FALSE()))</f>
        <v>2</v>
      </c>
    </row>
    <row r="183" spans="1:9" ht="12.75">
      <c r="A183" s="95"/>
      <c r="B183" s="76">
        <f>IF($A182&lt;1," ",VLOOKUP($A182,Данные!$B:$E,4,FALSE()))</f>
        <v>69141</v>
      </c>
      <c r="C183" s="77" t="str">
        <f>IF($A182&lt;1," ",VLOOKUP($A182,Данные!$B:$F,5,FALSE()))</f>
        <v>Котельная Виктория</v>
      </c>
      <c r="D183" s="76" t="str">
        <f>IF($A182&lt;1," ",VLOOKUP($A182,Данные!$B:$V,21,FALSE()))</f>
        <v>D</v>
      </c>
      <c r="E183" s="72" t="str">
        <f>IF($A182&lt;1," ",VLOOKUP($A182,Данные!$B:$AB,27,FALSE()))</f>
        <v>МЭИ</v>
      </c>
      <c r="F183" s="73"/>
      <c r="G183" s="74"/>
      <c r="H183" s="95"/>
      <c r="I183" s="95"/>
    </row>
  </sheetData>
  <sheetProtection/>
  <mergeCells count="237">
    <mergeCell ref="A180:G180"/>
    <mergeCell ref="H180:H181"/>
    <mergeCell ref="I180:I181"/>
    <mergeCell ref="A181:G181"/>
    <mergeCell ref="A176:G176"/>
    <mergeCell ref="H176:H177"/>
    <mergeCell ref="I176:I177"/>
    <mergeCell ref="A177:G177"/>
    <mergeCell ref="A182:A183"/>
    <mergeCell ref="H182:H183"/>
    <mergeCell ref="I182:I183"/>
    <mergeCell ref="A178:A179"/>
    <mergeCell ref="H178:H179"/>
    <mergeCell ref="I178:I179"/>
    <mergeCell ref="A172:G172"/>
    <mergeCell ref="H172:H173"/>
    <mergeCell ref="I172:I173"/>
    <mergeCell ref="A173:G173"/>
    <mergeCell ref="A174:A175"/>
    <mergeCell ref="H174:H175"/>
    <mergeCell ref="I174:I175"/>
    <mergeCell ref="A168:G168"/>
    <mergeCell ref="H168:H169"/>
    <mergeCell ref="I168:I169"/>
    <mergeCell ref="A169:G169"/>
    <mergeCell ref="A170:A171"/>
    <mergeCell ref="H170:H171"/>
    <mergeCell ref="I170:I171"/>
    <mergeCell ref="A164:G164"/>
    <mergeCell ref="H164:H165"/>
    <mergeCell ref="I164:I165"/>
    <mergeCell ref="A165:G165"/>
    <mergeCell ref="A166:A167"/>
    <mergeCell ref="H166:H167"/>
    <mergeCell ref="I166:I167"/>
    <mergeCell ref="A160:G160"/>
    <mergeCell ref="H160:H161"/>
    <mergeCell ref="I160:I161"/>
    <mergeCell ref="A161:G161"/>
    <mergeCell ref="A162:A163"/>
    <mergeCell ref="H162:H163"/>
    <mergeCell ref="I162:I163"/>
    <mergeCell ref="I152:I153"/>
    <mergeCell ref="A154:A155"/>
    <mergeCell ref="H154:H155"/>
    <mergeCell ref="I154:I155"/>
    <mergeCell ref="A158:A159"/>
    <mergeCell ref="H158:H159"/>
    <mergeCell ref="I158:I159"/>
    <mergeCell ref="A150:G150"/>
    <mergeCell ref="H150:H151"/>
    <mergeCell ref="I150:I151"/>
    <mergeCell ref="A151:G151"/>
    <mergeCell ref="A156:G156"/>
    <mergeCell ref="H156:H157"/>
    <mergeCell ref="I156:I157"/>
    <mergeCell ref="A157:G157"/>
    <mergeCell ref="A152:A153"/>
    <mergeCell ref="H152:H153"/>
    <mergeCell ref="A146:A147"/>
    <mergeCell ref="H146:H147"/>
    <mergeCell ref="I146:I147"/>
    <mergeCell ref="A148:A149"/>
    <mergeCell ref="H148:H149"/>
    <mergeCell ref="I148:I149"/>
    <mergeCell ref="A140:A141"/>
    <mergeCell ref="H140:H141"/>
    <mergeCell ref="I140:I141"/>
    <mergeCell ref="A144:A145"/>
    <mergeCell ref="H144:H145"/>
    <mergeCell ref="I144:I145"/>
    <mergeCell ref="A134:A135"/>
    <mergeCell ref="H134:H135"/>
    <mergeCell ref="I134:I135"/>
    <mergeCell ref="A142:G142"/>
    <mergeCell ref="H142:H143"/>
    <mergeCell ref="I142:I143"/>
    <mergeCell ref="A143:G143"/>
    <mergeCell ref="A138:A139"/>
    <mergeCell ref="H138:H139"/>
    <mergeCell ref="I138:I139"/>
    <mergeCell ref="A130:A131"/>
    <mergeCell ref="H130:H131"/>
    <mergeCell ref="I130:I131"/>
    <mergeCell ref="A136:G136"/>
    <mergeCell ref="H136:H137"/>
    <mergeCell ref="I136:I137"/>
    <mergeCell ref="A137:G137"/>
    <mergeCell ref="A132:A133"/>
    <mergeCell ref="H132:H133"/>
    <mergeCell ref="I132:I133"/>
    <mergeCell ref="A126:G126"/>
    <mergeCell ref="H126:H127"/>
    <mergeCell ref="I126:I127"/>
    <mergeCell ref="A127:G127"/>
    <mergeCell ref="A128:A129"/>
    <mergeCell ref="H128:H129"/>
    <mergeCell ref="I128:I129"/>
    <mergeCell ref="A122:A123"/>
    <mergeCell ref="H122:H123"/>
    <mergeCell ref="I122:I123"/>
    <mergeCell ref="A124:A125"/>
    <mergeCell ref="H124:H125"/>
    <mergeCell ref="I124:I125"/>
    <mergeCell ref="A118:G118"/>
    <mergeCell ref="H118:H119"/>
    <mergeCell ref="I118:I119"/>
    <mergeCell ref="A119:G119"/>
    <mergeCell ref="A120:A121"/>
    <mergeCell ref="H120:H121"/>
    <mergeCell ref="I120:I121"/>
    <mergeCell ref="A114:A115"/>
    <mergeCell ref="H114:H115"/>
    <mergeCell ref="I114:I115"/>
    <mergeCell ref="A116:A117"/>
    <mergeCell ref="H116:H117"/>
    <mergeCell ref="I116:I117"/>
    <mergeCell ref="A108:A109"/>
    <mergeCell ref="H108:H109"/>
    <mergeCell ref="I108:I109"/>
    <mergeCell ref="A112:A113"/>
    <mergeCell ref="H112:H113"/>
    <mergeCell ref="I112:I113"/>
    <mergeCell ref="A104:A105"/>
    <mergeCell ref="H104:H105"/>
    <mergeCell ref="I104:I105"/>
    <mergeCell ref="A110:G110"/>
    <mergeCell ref="H110:H111"/>
    <mergeCell ref="I110:I111"/>
    <mergeCell ref="A111:G111"/>
    <mergeCell ref="A106:A107"/>
    <mergeCell ref="H106:H107"/>
    <mergeCell ref="I106:I107"/>
    <mergeCell ref="A100:G100"/>
    <mergeCell ref="H100:H101"/>
    <mergeCell ref="I100:I101"/>
    <mergeCell ref="A101:G101"/>
    <mergeCell ref="A102:A103"/>
    <mergeCell ref="H102:H103"/>
    <mergeCell ref="I102:I103"/>
    <mergeCell ref="A96:A97"/>
    <mergeCell ref="H96:H97"/>
    <mergeCell ref="I96:I97"/>
    <mergeCell ref="A98:A99"/>
    <mergeCell ref="H98:H99"/>
    <mergeCell ref="I98:I99"/>
    <mergeCell ref="A90:A91"/>
    <mergeCell ref="H90:H91"/>
    <mergeCell ref="I90:I91"/>
    <mergeCell ref="A94:A95"/>
    <mergeCell ref="H94:H95"/>
    <mergeCell ref="I94:I95"/>
    <mergeCell ref="A86:A87"/>
    <mergeCell ref="H86:H87"/>
    <mergeCell ref="I86:I87"/>
    <mergeCell ref="A92:G92"/>
    <mergeCell ref="H92:H93"/>
    <mergeCell ref="I92:I93"/>
    <mergeCell ref="A93:G93"/>
    <mergeCell ref="A88:A89"/>
    <mergeCell ref="H88:H89"/>
    <mergeCell ref="I88:I89"/>
    <mergeCell ref="A80:A81"/>
    <mergeCell ref="H80:H81"/>
    <mergeCell ref="I80:I81"/>
    <mergeCell ref="A84:A85"/>
    <mergeCell ref="H84:H85"/>
    <mergeCell ref="I84:I85"/>
    <mergeCell ref="A76:A77"/>
    <mergeCell ref="H76:H77"/>
    <mergeCell ref="I76:I77"/>
    <mergeCell ref="A82:G82"/>
    <mergeCell ref="H82:H83"/>
    <mergeCell ref="I82:I83"/>
    <mergeCell ref="A83:G83"/>
    <mergeCell ref="A78:A79"/>
    <mergeCell ref="H78:H79"/>
    <mergeCell ref="I78:I79"/>
    <mergeCell ref="A70:A71"/>
    <mergeCell ref="H70:H71"/>
    <mergeCell ref="I70:I71"/>
    <mergeCell ref="A74:A75"/>
    <mergeCell ref="H74:H75"/>
    <mergeCell ref="I74:I75"/>
    <mergeCell ref="A66:A67"/>
    <mergeCell ref="H66:H67"/>
    <mergeCell ref="I66:I67"/>
    <mergeCell ref="A72:G72"/>
    <mergeCell ref="H72:H73"/>
    <mergeCell ref="I72:I73"/>
    <mergeCell ref="A73:G73"/>
    <mergeCell ref="A68:A69"/>
    <mergeCell ref="H68:H69"/>
    <mergeCell ref="I68:I69"/>
    <mergeCell ref="A60:A61"/>
    <mergeCell ref="H60:H61"/>
    <mergeCell ref="I60:I61"/>
    <mergeCell ref="A64:A65"/>
    <mergeCell ref="H64:H65"/>
    <mergeCell ref="I64:I65"/>
    <mergeCell ref="A56:A57"/>
    <mergeCell ref="H56:H57"/>
    <mergeCell ref="I56:I57"/>
    <mergeCell ref="A62:G62"/>
    <mergeCell ref="H62:H63"/>
    <mergeCell ref="I62:I63"/>
    <mergeCell ref="A63:G63"/>
    <mergeCell ref="A58:A59"/>
    <mergeCell ref="H58:H59"/>
    <mergeCell ref="I58:I59"/>
    <mergeCell ref="A52:A53"/>
    <mergeCell ref="H52:H53"/>
    <mergeCell ref="I52:I53"/>
    <mergeCell ref="A54:A55"/>
    <mergeCell ref="H54:H55"/>
    <mergeCell ref="I54:I55"/>
    <mergeCell ref="I48:I49"/>
    <mergeCell ref="A46:G46"/>
    <mergeCell ref="H46:H47"/>
    <mergeCell ref="I46:I47"/>
    <mergeCell ref="A47:G47"/>
    <mergeCell ref="A50:A51"/>
    <mergeCell ref="H50:H51"/>
    <mergeCell ref="I50:I51"/>
    <mergeCell ref="G14:H14"/>
    <mergeCell ref="G15:H15"/>
    <mergeCell ref="E41:G41"/>
    <mergeCell ref="H42:H43"/>
    <mergeCell ref="A42:G42"/>
    <mergeCell ref="A48:A49"/>
    <mergeCell ref="H48:H49"/>
    <mergeCell ref="A43:G43"/>
    <mergeCell ref="A44:A45"/>
    <mergeCell ref="H44:H45"/>
    <mergeCell ref="J44:J45"/>
    <mergeCell ref="I44:I45"/>
    <mergeCell ref="I42:I43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r:id="rId1"/>
  <headerFooter alignWithMargins="0">
    <oddFooter>&amp;R&amp;"Arial Cyr,курсив"&amp;9Страница &amp;P из &amp;N</oddFooter>
  </headerFooter>
  <rowBreaks count="2" manualBreakCount="2">
    <brk id="81" max="8" man="1"/>
    <brk id="14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83" customWidth="1"/>
    <col min="2" max="2" width="9.125" style="84" customWidth="1"/>
    <col min="3" max="6" width="9.125" style="83" customWidth="1"/>
    <col min="7" max="7" width="9.125" style="84" customWidth="1"/>
    <col min="8" max="11" width="9.125" style="83" customWidth="1"/>
    <col min="12" max="13" width="9.125" style="85" customWidth="1"/>
    <col min="14" max="19" width="9.125" style="83" customWidth="1"/>
    <col min="20" max="24" width="9.125" style="84" customWidth="1"/>
    <col min="25" max="31" width="9.125" style="83" customWidth="1"/>
    <col min="32" max="32" width="9.125" style="84" customWidth="1"/>
    <col min="33" max="33" width="9.125" style="86" customWidth="1"/>
  </cols>
  <sheetData>
    <row r="1" spans="1:33" ht="19.5" customHeight="1">
      <c r="A1" s="80" t="s">
        <v>72</v>
      </c>
      <c r="B1" s="80" t="s">
        <v>67</v>
      </c>
      <c r="C1" s="80" t="s">
        <v>68</v>
      </c>
      <c r="D1" s="80" t="s">
        <v>73</v>
      </c>
      <c r="E1" s="80" t="s">
        <v>68</v>
      </c>
      <c r="F1" s="80" t="s">
        <v>74</v>
      </c>
      <c r="G1" s="80" t="s">
        <v>58</v>
      </c>
      <c r="H1" s="80" t="s">
        <v>75</v>
      </c>
      <c r="I1" s="80" t="s">
        <v>76</v>
      </c>
      <c r="J1" s="80" t="s">
        <v>77</v>
      </c>
      <c r="K1" s="80" t="s">
        <v>78</v>
      </c>
      <c r="L1" s="81" t="s">
        <v>79</v>
      </c>
      <c r="M1" s="81" t="s">
        <v>80</v>
      </c>
      <c r="N1" s="80" t="s">
        <v>81</v>
      </c>
      <c r="O1" s="80" t="s">
        <v>82</v>
      </c>
      <c r="P1" s="80" t="s">
        <v>83</v>
      </c>
      <c r="Q1" s="80" t="s">
        <v>84</v>
      </c>
      <c r="R1" s="80" t="s">
        <v>85</v>
      </c>
      <c r="S1" s="80" t="s">
        <v>86</v>
      </c>
      <c r="T1" s="80" t="s">
        <v>87</v>
      </c>
      <c r="U1" s="80" t="s">
        <v>88</v>
      </c>
      <c r="V1" s="80" t="s">
        <v>89</v>
      </c>
      <c r="W1" s="80" t="s">
        <v>90</v>
      </c>
      <c r="X1" s="80" t="s">
        <v>91</v>
      </c>
      <c r="Y1" s="80" t="s">
        <v>92</v>
      </c>
      <c r="Z1" s="80" t="s">
        <v>93</v>
      </c>
      <c r="AA1" s="80" t="s">
        <v>94</v>
      </c>
      <c r="AB1" s="80" t="s">
        <v>95</v>
      </c>
      <c r="AC1" s="80" t="s">
        <v>94</v>
      </c>
      <c r="AD1" s="80" t="s">
        <v>95</v>
      </c>
      <c r="AE1" s="80" t="s">
        <v>96</v>
      </c>
      <c r="AF1" s="80" t="s">
        <v>5</v>
      </c>
      <c r="AG1" s="82" t="s">
        <v>3</v>
      </c>
    </row>
    <row r="2" spans="1:33" ht="12.75">
      <c r="A2" s="83" t="s">
        <v>97</v>
      </c>
      <c r="B2" s="84">
        <v>128</v>
      </c>
      <c r="C2" s="83">
        <v>35871</v>
      </c>
      <c r="D2" s="83" t="s">
        <v>98</v>
      </c>
      <c r="E2" s="83">
        <v>25128</v>
      </c>
      <c r="F2" s="83" t="s">
        <v>99</v>
      </c>
      <c r="G2" s="84" t="s">
        <v>100</v>
      </c>
      <c r="H2" s="83" t="s">
        <v>101</v>
      </c>
      <c r="I2" s="83" t="s">
        <v>102</v>
      </c>
      <c r="J2" s="83" t="s">
        <v>103</v>
      </c>
      <c r="K2" s="83" t="s">
        <v>104</v>
      </c>
      <c r="L2" s="85" t="s">
        <v>105</v>
      </c>
      <c r="M2" s="85" t="s">
        <v>106</v>
      </c>
      <c r="N2" s="83">
        <v>77</v>
      </c>
      <c r="O2" s="83">
        <v>219</v>
      </c>
      <c r="Q2" s="83" t="s">
        <v>102</v>
      </c>
      <c r="U2" s="84" t="s">
        <v>100</v>
      </c>
      <c r="V2" s="84" t="s">
        <v>100</v>
      </c>
      <c r="X2" s="84" t="s">
        <v>107</v>
      </c>
      <c r="Y2" s="83" t="s">
        <v>14</v>
      </c>
      <c r="Z2" s="83" t="s">
        <v>20</v>
      </c>
      <c r="AA2" s="83" t="s">
        <v>14</v>
      </c>
      <c r="AB2" s="83" t="s">
        <v>20</v>
      </c>
      <c r="AC2" s="83" t="s">
        <v>15</v>
      </c>
      <c r="AD2" s="83" t="s">
        <v>21</v>
      </c>
      <c r="AE2" s="83" t="s">
        <v>14</v>
      </c>
      <c r="AF2" s="84">
        <v>10</v>
      </c>
      <c r="AG2" s="86">
        <v>1</v>
      </c>
    </row>
    <row r="3" spans="1:33" ht="12.75">
      <c r="A3" s="83" t="s">
        <v>97</v>
      </c>
      <c r="B3" s="84">
        <v>111</v>
      </c>
      <c r="D3" s="83" t="s">
        <v>108</v>
      </c>
      <c r="F3" s="83" t="s">
        <v>109</v>
      </c>
      <c r="G3" s="84" t="s">
        <v>110</v>
      </c>
      <c r="H3" s="83" t="s">
        <v>111</v>
      </c>
      <c r="I3" s="83" t="s">
        <v>112</v>
      </c>
      <c r="J3" s="83" t="s">
        <v>103</v>
      </c>
      <c r="K3" s="83" t="s">
        <v>104</v>
      </c>
      <c r="L3" s="85" t="s">
        <v>113</v>
      </c>
      <c r="M3" s="85" t="s">
        <v>114</v>
      </c>
      <c r="N3" s="83">
        <v>50</v>
      </c>
      <c r="O3" s="83">
        <v>0</v>
      </c>
      <c r="Q3" s="83" t="s">
        <v>115</v>
      </c>
      <c r="S3" s="83" t="s">
        <v>116</v>
      </c>
      <c r="U3" s="84" t="s">
        <v>110</v>
      </c>
      <c r="V3" s="84" t="s">
        <v>110</v>
      </c>
      <c r="X3" s="84" t="s">
        <v>30</v>
      </c>
      <c r="Z3" s="83" t="s">
        <v>30</v>
      </c>
      <c r="AB3" s="83" t="s">
        <v>30</v>
      </c>
      <c r="AD3" s="83" t="s">
        <v>31</v>
      </c>
      <c r="AE3" s="83" t="s">
        <v>30</v>
      </c>
      <c r="AF3" s="84">
        <v>9.5</v>
      </c>
      <c r="AG3" s="86">
        <v>2</v>
      </c>
    </row>
    <row r="4" spans="1:33" ht="12.75">
      <c r="A4" s="83" t="s">
        <v>97</v>
      </c>
      <c r="B4" s="84">
        <v>110</v>
      </c>
      <c r="D4" s="83" t="s">
        <v>117</v>
      </c>
      <c r="F4" s="83" t="s">
        <v>118</v>
      </c>
      <c r="G4" s="84" t="s">
        <v>110</v>
      </c>
      <c r="H4" s="83" t="s">
        <v>119</v>
      </c>
      <c r="I4" s="83" t="s">
        <v>120</v>
      </c>
      <c r="J4" s="83" t="s">
        <v>103</v>
      </c>
      <c r="K4" s="83" t="s">
        <v>104</v>
      </c>
      <c r="L4" s="85" t="s">
        <v>121</v>
      </c>
      <c r="M4" s="85" t="s">
        <v>122</v>
      </c>
      <c r="N4" s="83">
        <v>77</v>
      </c>
      <c r="U4" s="84" t="s">
        <v>110</v>
      </c>
      <c r="V4" s="84" t="s">
        <v>110</v>
      </c>
      <c r="X4" s="84" t="s">
        <v>8</v>
      </c>
      <c r="Y4" s="83" t="s">
        <v>8</v>
      </c>
      <c r="Z4" s="83" t="s">
        <v>8</v>
      </c>
      <c r="AA4" s="83" t="s">
        <v>8</v>
      </c>
      <c r="AB4" s="83" t="s">
        <v>8</v>
      </c>
      <c r="AC4" s="83" t="s">
        <v>9</v>
      </c>
      <c r="AD4" s="83" t="s">
        <v>9</v>
      </c>
      <c r="AE4" s="83" t="s">
        <v>8</v>
      </c>
      <c r="AF4" s="84">
        <v>18</v>
      </c>
      <c r="AG4" s="86">
        <v>3</v>
      </c>
    </row>
    <row r="5" spans="1:33" ht="12.75">
      <c r="A5" s="83" t="s">
        <v>97</v>
      </c>
      <c r="B5" s="84">
        <v>126</v>
      </c>
      <c r="C5" s="83">
        <v>34597</v>
      </c>
      <c r="D5" s="83" t="s">
        <v>123</v>
      </c>
      <c r="E5" s="83">
        <v>121266</v>
      </c>
      <c r="F5" s="83" t="s">
        <v>124</v>
      </c>
      <c r="G5" s="84" t="s">
        <v>100</v>
      </c>
      <c r="H5" s="83" t="s">
        <v>125</v>
      </c>
      <c r="I5" s="83" t="s">
        <v>126</v>
      </c>
      <c r="J5" s="83" t="s">
        <v>103</v>
      </c>
      <c r="K5" s="83" t="s">
        <v>104</v>
      </c>
      <c r="L5" s="85" t="s">
        <v>127</v>
      </c>
      <c r="M5" s="85" t="s">
        <v>128</v>
      </c>
      <c r="N5" s="83">
        <v>77</v>
      </c>
      <c r="O5" s="83">
        <v>9</v>
      </c>
      <c r="Q5" s="83" t="s">
        <v>126</v>
      </c>
      <c r="U5" s="84" t="s">
        <v>100</v>
      </c>
      <c r="V5" s="84" t="s">
        <v>129</v>
      </c>
      <c r="X5" s="84" t="s">
        <v>18</v>
      </c>
      <c r="Z5" s="83" t="s">
        <v>18</v>
      </c>
      <c r="AB5" s="83" t="s">
        <v>18</v>
      </c>
      <c r="AD5" s="83" t="s">
        <v>19</v>
      </c>
      <c r="AE5" s="83" t="s">
        <v>18</v>
      </c>
      <c r="AF5" s="84">
        <v>8.5</v>
      </c>
      <c r="AG5" s="86">
        <v>4</v>
      </c>
    </row>
    <row r="6" spans="1:33" ht="12.75">
      <c r="A6" s="83" t="s">
        <v>97</v>
      </c>
      <c r="B6" s="84">
        <v>138</v>
      </c>
      <c r="C6" s="83">
        <v>87589</v>
      </c>
      <c r="D6" s="83" t="s">
        <v>130</v>
      </c>
      <c r="E6" s="83">
        <v>36399</v>
      </c>
      <c r="F6" s="83" t="s">
        <v>131</v>
      </c>
      <c r="G6" s="84" t="s">
        <v>129</v>
      </c>
      <c r="H6" s="83" t="s">
        <v>132</v>
      </c>
      <c r="I6" s="83" t="s">
        <v>133</v>
      </c>
      <c r="J6" s="83" t="s">
        <v>103</v>
      </c>
      <c r="K6" s="83" t="s">
        <v>104</v>
      </c>
      <c r="L6" s="85" t="s">
        <v>134</v>
      </c>
      <c r="M6" s="85" t="s">
        <v>135</v>
      </c>
      <c r="N6" s="83">
        <v>77</v>
      </c>
      <c r="O6" s="83">
        <v>68</v>
      </c>
      <c r="Q6" s="83" t="s">
        <v>133</v>
      </c>
      <c r="U6" s="84" t="s">
        <v>129</v>
      </c>
      <c r="V6" s="84" t="s">
        <v>129</v>
      </c>
      <c r="X6" s="84" t="s">
        <v>10</v>
      </c>
      <c r="Y6" s="83" t="s">
        <v>10</v>
      </c>
      <c r="Z6" s="83" t="s">
        <v>10</v>
      </c>
      <c r="AA6" s="83" t="s">
        <v>10</v>
      </c>
      <c r="AB6" s="83" t="s">
        <v>10</v>
      </c>
      <c r="AC6" s="83" t="s">
        <v>11</v>
      </c>
      <c r="AD6" s="83" t="s">
        <v>11</v>
      </c>
      <c r="AE6" s="83" t="s">
        <v>10</v>
      </c>
      <c r="AF6" s="84">
        <v>16</v>
      </c>
      <c r="AG6" s="86">
        <v>5</v>
      </c>
    </row>
    <row r="7" spans="1:33" ht="12.75">
      <c r="A7" s="83" t="s">
        <v>97</v>
      </c>
      <c r="B7" s="84">
        <v>99</v>
      </c>
      <c r="C7" s="83">
        <v>39133</v>
      </c>
      <c r="D7" s="83" t="s">
        <v>136</v>
      </c>
      <c r="E7" s="83">
        <v>158743</v>
      </c>
      <c r="F7" s="83" t="s">
        <v>137</v>
      </c>
      <c r="G7" s="84" t="s">
        <v>129</v>
      </c>
      <c r="H7" s="83" t="s">
        <v>138</v>
      </c>
      <c r="I7" s="83" t="s">
        <v>139</v>
      </c>
      <c r="J7" s="83" t="s">
        <v>103</v>
      </c>
      <c r="K7" s="83" t="s">
        <v>104</v>
      </c>
      <c r="L7" s="85" t="s">
        <v>140</v>
      </c>
      <c r="M7" s="85" t="s">
        <v>141</v>
      </c>
      <c r="N7" s="83">
        <v>77</v>
      </c>
      <c r="O7" s="83">
        <v>104</v>
      </c>
      <c r="Q7" s="83" t="s">
        <v>142</v>
      </c>
      <c r="S7" s="83" t="s">
        <v>143</v>
      </c>
      <c r="U7" s="84" t="s">
        <v>129</v>
      </c>
      <c r="V7" s="84" t="s">
        <v>144</v>
      </c>
      <c r="X7" s="84" t="s">
        <v>14</v>
      </c>
      <c r="Z7" s="83" t="s">
        <v>14</v>
      </c>
      <c r="AB7" s="83" t="s">
        <v>14</v>
      </c>
      <c r="AD7" s="83" t="s">
        <v>15</v>
      </c>
      <c r="AE7" s="83" t="s">
        <v>14</v>
      </c>
      <c r="AF7" s="84">
        <v>7.5</v>
      </c>
      <c r="AG7" s="86">
        <v>6</v>
      </c>
    </row>
    <row r="8" spans="1:33" ht="12.75">
      <c r="A8" s="83" t="s">
        <v>97</v>
      </c>
      <c r="B8" s="84">
        <v>98</v>
      </c>
      <c r="C8" s="83">
        <v>145311</v>
      </c>
      <c r="D8" s="83" t="s">
        <v>145</v>
      </c>
      <c r="E8" s="83">
        <v>115019</v>
      </c>
      <c r="F8" s="83" t="s">
        <v>146</v>
      </c>
      <c r="G8" s="84" t="s">
        <v>147</v>
      </c>
      <c r="H8" s="83" t="s">
        <v>148</v>
      </c>
      <c r="I8" s="83" t="s">
        <v>149</v>
      </c>
      <c r="J8" s="83" t="s">
        <v>103</v>
      </c>
      <c r="K8" s="83" t="s">
        <v>104</v>
      </c>
      <c r="L8" s="85" t="s">
        <v>150</v>
      </c>
      <c r="M8" s="85" t="s">
        <v>151</v>
      </c>
      <c r="N8" s="83">
        <v>77</v>
      </c>
      <c r="O8" s="83">
        <v>104</v>
      </c>
      <c r="Q8" s="83" t="s">
        <v>152</v>
      </c>
      <c r="S8" s="83" t="s">
        <v>153</v>
      </c>
      <c r="U8" s="84" t="s">
        <v>147</v>
      </c>
      <c r="V8" s="84" t="s">
        <v>147</v>
      </c>
      <c r="X8" s="84" t="s">
        <v>6</v>
      </c>
      <c r="Y8" s="83" t="s">
        <v>6</v>
      </c>
      <c r="Z8" s="83" t="s">
        <v>6</v>
      </c>
      <c r="AA8" s="83" t="s">
        <v>6</v>
      </c>
      <c r="AB8" s="83" t="s">
        <v>6</v>
      </c>
      <c r="AC8" s="83" t="s">
        <v>7</v>
      </c>
      <c r="AD8" s="83" t="s">
        <v>7</v>
      </c>
      <c r="AE8" s="83" t="s">
        <v>6</v>
      </c>
      <c r="AF8" s="84">
        <v>14</v>
      </c>
      <c r="AG8" s="86">
        <v>7</v>
      </c>
    </row>
    <row r="9" spans="1:33" ht="12.75">
      <c r="A9" s="83" t="s">
        <v>97</v>
      </c>
      <c r="B9" s="84">
        <v>119</v>
      </c>
      <c r="D9" s="83" t="s">
        <v>154</v>
      </c>
      <c r="F9" s="83" t="s">
        <v>155</v>
      </c>
      <c r="G9" s="84" t="s">
        <v>110</v>
      </c>
      <c r="H9" s="83" t="s">
        <v>156</v>
      </c>
      <c r="J9" s="83" t="s">
        <v>103</v>
      </c>
      <c r="K9" s="83" t="s">
        <v>104</v>
      </c>
      <c r="L9" s="85" t="s">
        <v>157</v>
      </c>
      <c r="M9" s="85" t="s">
        <v>158</v>
      </c>
      <c r="N9" s="83">
        <v>77</v>
      </c>
      <c r="U9" s="84" t="s">
        <v>110</v>
      </c>
      <c r="V9" s="84" t="s">
        <v>110</v>
      </c>
      <c r="X9" s="84" t="s">
        <v>159</v>
      </c>
      <c r="Y9" s="83" t="s">
        <v>16</v>
      </c>
      <c r="Z9" s="83" t="s">
        <v>34</v>
      </c>
      <c r="AA9" s="83" t="s">
        <v>16</v>
      </c>
      <c r="AB9" s="83" t="s">
        <v>34</v>
      </c>
      <c r="AC9" s="83" t="s">
        <v>17</v>
      </c>
      <c r="AD9" s="83" t="s">
        <v>35</v>
      </c>
      <c r="AE9" s="83" t="s">
        <v>16</v>
      </c>
      <c r="AF9" s="84">
        <v>6.5</v>
      </c>
      <c r="AG9" s="86">
        <v>8</v>
      </c>
    </row>
    <row r="10" spans="1:33" ht="12.75">
      <c r="A10" s="83" t="s">
        <v>97</v>
      </c>
      <c r="B10" s="84">
        <v>94</v>
      </c>
      <c r="C10" s="83">
        <v>40687</v>
      </c>
      <c r="D10" s="83" t="s">
        <v>160</v>
      </c>
      <c r="E10" s="83">
        <v>38551</v>
      </c>
      <c r="F10" s="83" t="s">
        <v>161</v>
      </c>
      <c r="G10" s="84" t="s">
        <v>147</v>
      </c>
      <c r="H10" s="83" t="s">
        <v>162</v>
      </c>
      <c r="I10" s="83" t="s">
        <v>163</v>
      </c>
      <c r="J10" s="83" t="s">
        <v>164</v>
      </c>
      <c r="K10" s="83" t="s">
        <v>104</v>
      </c>
      <c r="L10" s="85" t="s">
        <v>165</v>
      </c>
      <c r="M10" s="85" t="s">
        <v>166</v>
      </c>
      <c r="N10" s="83">
        <v>50</v>
      </c>
      <c r="O10" s="83">
        <v>148</v>
      </c>
      <c r="Q10" s="83" t="s">
        <v>167</v>
      </c>
      <c r="S10" s="83" t="s">
        <v>168</v>
      </c>
      <c r="U10" s="84" t="s">
        <v>147</v>
      </c>
      <c r="V10" s="84" t="s">
        <v>144</v>
      </c>
      <c r="X10" s="84" t="s">
        <v>24</v>
      </c>
      <c r="Y10" s="83" t="s">
        <v>24</v>
      </c>
      <c r="Z10" s="83" t="s">
        <v>18</v>
      </c>
      <c r="AA10" s="83" t="s">
        <v>24</v>
      </c>
      <c r="AB10" s="83" t="s">
        <v>18</v>
      </c>
      <c r="AC10" s="83" t="s">
        <v>25</v>
      </c>
      <c r="AD10" s="83" t="s">
        <v>19</v>
      </c>
      <c r="AE10" s="83" t="s">
        <v>24</v>
      </c>
      <c r="AF10" s="84">
        <v>6</v>
      </c>
      <c r="AG10" s="86">
        <v>9</v>
      </c>
    </row>
    <row r="11" spans="1:33" ht="12.75">
      <c r="A11" s="83" t="s">
        <v>97</v>
      </c>
      <c r="B11" s="84">
        <v>91</v>
      </c>
      <c r="C11" s="83">
        <v>85106</v>
      </c>
      <c r="D11" s="83" t="s">
        <v>169</v>
      </c>
      <c r="E11" s="83">
        <v>69740</v>
      </c>
      <c r="F11" s="83" t="s">
        <v>170</v>
      </c>
      <c r="G11" s="84" t="s">
        <v>129</v>
      </c>
      <c r="H11" s="83" t="s">
        <v>171</v>
      </c>
      <c r="I11" s="83" t="s">
        <v>172</v>
      </c>
      <c r="J11" s="83" t="s">
        <v>103</v>
      </c>
      <c r="K11" s="83" t="s">
        <v>104</v>
      </c>
      <c r="L11" s="85" t="s">
        <v>173</v>
      </c>
      <c r="M11" s="85" t="s">
        <v>174</v>
      </c>
      <c r="N11" s="83">
        <v>77</v>
      </c>
      <c r="O11" s="83">
        <v>152</v>
      </c>
      <c r="Q11" s="83" t="s">
        <v>172</v>
      </c>
      <c r="U11" s="84" t="s">
        <v>129</v>
      </c>
      <c r="V11" s="84" t="s">
        <v>129</v>
      </c>
      <c r="X11" s="84" t="s">
        <v>12</v>
      </c>
      <c r="Y11" s="83" t="s">
        <v>12</v>
      </c>
      <c r="AA11" s="83" t="s">
        <v>12</v>
      </c>
      <c r="AC11" s="83" t="s">
        <v>13</v>
      </c>
      <c r="AE11" s="83" t="s">
        <v>12</v>
      </c>
      <c r="AF11" s="84">
        <v>5.5</v>
      </c>
      <c r="AG11" s="86">
        <v>10</v>
      </c>
    </row>
    <row r="12" spans="1:33" ht="12.75">
      <c r="A12" s="83" t="s">
        <v>97</v>
      </c>
      <c r="B12" s="84">
        <v>78</v>
      </c>
      <c r="C12" s="83">
        <v>86511</v>
      </c>
      <c r="D12" s="83" t="s">
        <v>175</v>
      </c>
      <c r="E12" s="83">
        <v>86446</v>
      </c>
      <c r="F12" s="83" t="s">
        <v>176</v>
      </c>
      <c r="G12" s="84" t="s">
        <v>147</v>
      </c>
      <c r="H12" s="83" t="s">
        <v>138</v>
      </c>
      <c r="I12" s="83" t="s">
        <v>177</v>
      </c>
      <c r="J12" s="83" t="s">
        <v>103</v>
      </c>
      <c r="K12" s="83" t="s">
        <v>104</v>
      </c>
      <c r="L12" s="85" t="s">
        <v>178</v>
      </c>
      <c r="M12" s="85" t="s">
        <v>179</v>
      </c>
      <c r="N12" s="83">
        <v>77</v>
      </c>
      <c r="Q12" s="83" t="s">
        <v>180</v>
      </c>
      <c r="S12" s="83" t="s">
        <v>143</v>
      </c>
      <c r="U12" s="84" t="s">
        <v>147</v>
      </c>
      <c r="V12" s="84" t="s">
        <v>147</v>
      </c>
      <c r="X12" s="84" t="s">
        <v>20</v>
      </c>
      <c r="Y12" s="83" t="s">
        <v>20</v>
      </c>
      <c r="AA12" s="83" t="s">
        <v>20</v>
      </c>
      <c r="AC12" s="83" t="s">
        <v>21</v>
      </c>
      <c r="AE12" s="83" t="s">
        <v>20</v>
      </c>
      <c r="AF12" s="84">
        <v>5</v>
      </c>
      <c r="AG12" s="86">
        <v>11</v>
      </c>
    </row>
    <row r="13" spans="1:33" ht="12.75">
      <c r="A13" s="83" t="s">
        <v>97</v>
      </c>
      <c r="B13" s="84">
        <v>131</v>
      </c>
      <c r="D13" s="83" t="s">
        <v>130</v>
      </c>
      <c r="F13" s="83" t="s">
        <v>181</v>
      </c>
      <c r="G13" s="84" t="s">
        <v>110</v>
      </c>
      <c r="H13" s="83" t="s">
        <v>10</v>
      </c>
      <c r="J13" s="83" t="s">
        <v>103</v>
      </c>
      <c r="K13" s="83" t="s">
        <v>104</v>
      </c>
      <c r="L13" s="85" t="s">
        <v>182</v>
      </c>
      <c r="M13" s="85" t="s">
        <v>182</v>
      </c>
      <c r="N13" s="83">
        <v>77</v>
      </c>
      <c r="U13" s="84" t="s">
        <v>110</v>
      </c>
      <c r="V13" s="84" t="s">
        <v>110</v>
      </c>
      <c r="X13" s="84" t="s">
        <v>10</v>
      </c>
      <c r="Y13" s="83" t="s">
        <v>10</v>
      </c>
      <c r="Z13" s="83" t="s">
        <v>10</v>
      </c>
      <c r="AA13" s="83" t="s">
        <v>10</v>
      </c>
      <c r="AB13" s="83" t="s">
        <v>10</v>
      </c>
      <c r="AC13" s="83" t="s">
        <v>11</v>
      </c>
      <c r="AD13" s="83" t="s">
        <v>11</v>
      </c>
      <c r="AE13" s="83" t="s">
        <v>10</v>
      </c>
      <c r="AF13" s="84">
        <v>9</v>
      </c>
      <c r="AG13" s="86">
        <v>12</v>
      </c>
    </row>
    <row r="14" spans="1:33" ht="12.75">
      <c r="A14" s="83" t="s">
        <v>97</v>
      </c>
      <c r="B14" s="84">
        <v>87</v>
      </c>
      <c r="C14" s="83">
        <v>49389</v>
      </c>
      <c r="D14" s="83" t="s">
        <v>183</v>
      </c>
      <c r="E14" s="83">
        <v>35122</v>
      </c>
      <c r="F14" s="83" t="s">
        <v>184</v>
      </c>
      <c r="G14" s="84" t="s">
        <v>129</v>
      </c>
      <c r="H14" s="83" t="s">
        <v>185</v>
      </c>
      <c r="I14" s="83" t="s">
        <v>186</v>
      </c>
      <c r="J14" s="83" t="s">
        <v>103</v>
      </c>
      <c r="K14" s="83" t="s">
        <v>104</v>
      </c>
      <c r="L14" s="85" t="s">
        <v>187</v>
      </c>
      <c r="M14" s="85" t="s">
        <v>188</v>
      </c>
      <c r="N14" s="83">
        <v>77</v>
      </c>
      <c r="O14" s="83">
        <v>64</v>
      </c>
      <c r="Q14" s="83" t="s">
        <v>189</v>
      </c>
      <c r="S14" s="83" t="s">
        <v>190</v>
      </c>
      <c r="U14" s="84" t="s">
        <v>129</v>
      </c>
      <c r="V14" s="84" t="s">
        <v>147</v>
      </c>
      <c r="X14" s="84" t="s">
        <v>6</v>
      </c>
      <c r="Y14" s="83" t="s">
        <v>6</v>
      </c>
      <c r="Z14" s="83" t="s">
        <v>6</v>
      </c>
      <c r="AA14" s="83" t="s">
        <v>6</v>
      </c>
      <c r="AB14" s="83" t="s">
        <v>6</v>
      </c>
      <c r="AC14" s="83" t="s">
        <v>7</v>
      </c>
      <c r="AD14" s="83" t="s">
        <v>7</v>
      </c>
      <c r="AE14" s="83" t="s">
        <v>6</v>
      </c>
      <c r="AF14" s="84">
        <v>8</v>
      </c>
      <c r="AG14" s="86">
        <v>13</v>
      </c>
    </row>
    <row r="15" spans="1:33" ht="12.75">
      <c r="A15" s="83" t="s">
        <v>97</v>
      </c>
      <c r="B15" s="84">
        <v>96</v>
      </c>
      <c r="C15" s="83">
        <v>54785</v>
      </c>
      <c r="D15" s="83" t="s">
        <v>191</v>
      </c>
      <c r="E15" s="83">
        <v>43872</v>
      </c>
      <c r="F15" s="83" t="s">
        <v>192</v>
      </c>
      <c r="G15" s="84" t="s">
        <v>144</v>
      </c>
      <c r="H15" s="83" t="s">
        <v>125</v>
      </c>
      <c r="I15" s="83" t="s">
        <v>193</v>
      </c>
      <c r="J15" s="83" t="s">
        <v>103</v>
      </c>
      <c r="K15" s="83" t="s">
        <v>104</v>
      </c>
      <c r="L15" s="85" t="s">
        <v>194</v>
      </c>
      <c r="M15" s="85" t="s">
        <v>195</v>
      </c>
      <c r="N15" s="83">
        <v>77</v>
      </c>
      <c r="O15" s="83">
        <v>9</v>
      </c>
      <c r="Q15" s="83" t="s">
        <v>193</v>
      </c>
      <c r="U15" s="84" t="s">
        <v>144</v>
      </c>
      <c r="V15" s="84" t="s">
        <v>147</v>
      </c>
      <c r="X15" s="84" t="s">
        <v>16</v>
      </c>
      <c r="Y15" s="83" t="s">
        <v>16</v>
      </c>
      <c r="Z15" s="83" t="s">
        <v>36</v>
      </c>
      <c r="AA15" s="83" t="s">
        <v>16</v>
      </c>
      <c r="AB15" s="83" t="s">
        <v>36</v>
      </c>
      <c r="AC15" s="83" t="s">
        <v>17</v>
      </c>
      <c r="AD15" s="83" t="s">
        <v>37</v>
      </c>
      <c r="AE15" s="83" t="s">
        <v>16</v>
      </c>
      <c r="AF15" s="84">
        <v>3.5</v>
      </c>
      <c r="AG15" s="86">
        <v>14</v>
      </c>
    </row>
    <row r="16" spans="1:33" ht="12.75">
      <c r="A16" s="83" t="s">
        <v>97</v>
      </c>
      <c r="B16" s="84">
        <v>121</v>
      </c>
      <c r="D16" s="83" t="s">
        <v>196</v>
      </c>
      <c r="F16" s="83" t="s">
        <v>197</v>
      </c>
      <c r="G16" s="84" t="s">
        <v>110</v>
      </c>
      <c r="H16" s="83" t="s">
        <v>198</v>
      </c>
      <c r="J16" s="83" t="s">
        <v>103</v>
      </c>
      <c r="K16" s="83" t="s">
        <v>104</v>
      </c>
      <c r="L16" s="85" t="s">
        <v>199</v>
      </c>
      <c r="M16" s="85" t="s">
        <v>200</v>
      </c>
      <c r="N16" s="83">
        <v>77</v>
      </c>
      <c r="U16" s="84" t="s">
        <v>110</v>
      </c>
      <c r="V16" s="84" t="s">
        <v>110</v>
      </c>
      <c r="X16" s="84" t="s">
        <v>8</v>
      </c>
      <c r="Y16" s="83" t="s">
        <v>8</v>
      </c>
      <c r="AA16" s="83" t="s">
        <v>8</v>
      </c>
      <c r="AC16" s="83" t="s">
        <v>9</v>
      </c>
      <c r="AE16" s="83" t="s">
        <v>8</v>
      </c>
      <c r="AF16" s="84">
        <v>3</v>
      </c>
      <c r="AG16" s="86">
        <v>15</v>
      </c>
    </row>
    <row r="17" spans="1:33" ht="12.75">
      <c r="A17" s="83" t="s">
        <v>97</v>
      </c>
      <c r="B17" s="84">
        <v>133</v>
      </c>
      <c r="D17" s="83" t="s">
        <v>201</v>
      </c>
      <c r="F17" s="83" t="s">
        <v>202</v>
      </c>
      <c r="G17" s="84" t="s">
        <v>110</v>
      </c>
      <c r="H17" s="83" t="s">
        <v>10</v>
      </c>
      <c r="J17" s="83" t="s">
        <v>103</v>
      </c>
      <c r="K17" s="83" t="s">
        <v>104</v>
      </c>
      <c r="L17" s="85" t="s">
        <v>199</v>
      </c>
      <c r="M17" s="85" t="s">
        <v>182</v>
      </c>
      <c r="N17" s="83">
        <v>77</v>
      </c>
      <c r="U17" s="84" t="s">
        <v>110</v>
      </c>
      <c r="V17" s="84" t="s">
        <v>110</v>
      </c>
      <c r="X17" s="84" t="s">
        <v>10</v>
      </c>
      <c r="Y17" s="83" t="s">
        <v>10</v>
      </c>
      <c r="Z17" s="83" t="s">
        <v>10</v>
      </c>
      <c r="AA17" s="83" t="s">
        <v>10</v>
      </c>
      <c r="AB17" s="83" t="s">
        <v>10</v>
      </c>
      <c r="AC17" s="83" t="s">
        <v>11</v>
      </c>
      <c r="AD17" s="83" t="s">
        <v>11</v>
      </c>
      <c r="AE17" s="83" t="s">
        <v>10</v>
      </c>
      <c r="AF17" s="84">
        <v>5</v>
      </c>
      <c r="AG17" s="86">
        <v>16</v>
      </c>
    </row>
    <row r="18" spans="1:33" ht="12.75">
      <c r="A18" s="83" t="s">
        <v>97</v>
      </c>
      <c r="B18" s="84">
        <v>130</v>
      </c>
      <c r="D18" s="83" t="s">
        <v>203</v>
      </c>
      <c r="F18" s="83" t="s">
        <v>204</v>
      </c>
      <c r="G18" s="84" t="s">
        <v>110</v>
      </c>
      <c r="H18" s="83" t="s">
        <v>205</v>
      </c>
      <c r="J18" s="83" t="s">
        <v>103</v>
      </c>
      <c r="K18" s="83" t="s">
        <v>104</v>
      </c>
      <c r="L18" s="85" t="s">
        <v>199</v>
      </c>
      <c r="M18" s="85" t="s">
        <v>206</v>
      </c>
      <c r="N18" s="83">
        <v>77</v>
      </c>
      <c r="O18" s="83">
        <v>219</v>
      </c>
      <c r="U18" s="84" t="s">
        <v>110</v>
      </c>
      <c r="V18" s="84" t="s">
        <v>110</v>
      </c>
      <c r="X18" s="84" t="s">
        <v>22</v>
      </c>
      <c r="Y18" s="83" t="s">
        <v>22</v>
      </c>
      <c r="Z18" s="83" t="s">
        <v>22</v>
      </c>
      <c r="AA18" s="83" t="s">
        <v>22</v>
      </c>
      <c r="AB18" s="83" t="s">
        <v>22</v>
      </c>
      <c r="AC18" s="83" t="s">
        <v>23</v>
      </c>
      <c r="AD18" s="83" t="s">
        <v>23</v>
      </c>
      <c r="AE18" s="83" t="s">
        <v>22</v>
      </c>
      <c r="AF18" s="84">
        <v>4</v>
      </c>
      <c r="AG18" s="86" t="s">
        <v>207</v>
      </c>
    </row>
    <row r="19" spans="1:33" ht="12.75">
      <c r="A19" s="83" t="s">
        <v>97</v>
      </c>
      <c r="B19" s="84">
        <v>132</v>
      </c>
      <c r="D19" s="83" t="s">
        <v>208</v>
      </c>
      <c r="F19" s="83" t="s">
        <v>209</v>
      </c>
      <c r="G19" s="84" t="s">
        <v>110</v>
      </c>
      <c r="H19" s="83" t="s">
        <v>210</v>
      </c>
      <c r="J19" s="83" t="s">
        <v>211</v>
      </c>
      <c r="K19" s="83" t="s">
        <v>104</v>
      </c>
      <c r="L19" s="85" t="s">
        <v>199</v>
      </c>
      <c r="M19" s="85" t="s">
        <v>157</v>
      </c>
      <c r="N19" s="83">
        <v>50</v>
      </c>
      <c r="U19" s="84" t="s">
        <v>110</v>
      </c>
      <c r="V19" s="84" t="s">
        <v>110</v>
      </c>
      <c r="X19" s="84" t="s">
        <v>212</v>
      </c>
      <c r="Y19" s="83" t="s">
        <v>16</v>
      </c>
      <c r="Z19" s="83" t="s">
        <v>38</v>
      </c>
      <c r="AA19" s="83" t="s">
        <v>16</v>
      </c>
      <c r="AB19" s="83" t="s">
        <v>38</v>
      </c>
      <c r="AC19" s="83" t="s">
        <v>17</v>
      </c>
      <c r="AD19" s="83" t="s">
        <v>39</v>
      </c>
      <c r="AE19" s="83" t="s">
        <v>16</v>
      </c>
      <c r="AF19" s="84">
        <v>2</v>
      </c>
      <c r="AG19" s="86" t="s">
        <v>207</v>
      </c>
    </row>
    <row r="20" spans="1:33" ht="12.75">
      <c r="A20" s="83" t="s">
        <v>97</v>
      </c>
      <c r="B20" s="84">
        <v>134</v>
      </c>
      <c r="D20" s="83" t="s">
        <v>213</v>
      </c>
      <c r="F20" s="83" t="s">
        <v>214</v>
      </c>
      <c r="G20" s="84" t="s">
        <v>110</v>
      </c>
      <c r="H20" s="83" t="s">
        <v>10</v>
      </c>
      <c r="J20" s="83" t="s">
        <v>103</v>
      </c>
      <c r="K20" s="83" t="s">
        <v>104</v>
      </c>
      <c r="L20" s="85" t="s">
        <v>199</v>
      </c>
      <c r="M20" s="85" t="s">
        <v>158</v>
      </c>
      <c r="N20" s="83">
        <v>77</v>
      </c>
      <c r="U20" s="84" t="s">
        <v>110</v>
      </c>
      <c r="V20" s="84" t="s">
        <v>110</v>
      </c>
      <c r="X20" s="84" t="s">
        <v>10</v>
      </c>
      <c r="Y20" s="83" t="s">
        <v>10</v>
      </c>
      <c r="Z20" s="83" t="s">
        <v>10</v>
      </c>
      <c r="AA20" s="83" t="s">
        <v>10</v>
      </c>
      <c r="AB20" s="83" t="s">
        <v>10</v>
      </c>
      <c r="AC20" s="83" t="s">
        <v>11</v>
      </c>
      <c r="AD20" s="83" t="s">
        <v>11</v>
      </c>
      <c r="AE20" s="83" t="s">
        <v>10</v>
      </c>
      <c r="AF20" s="84">
        <v>2</v>
      </c>
      <c r="AG20" s="86">
        <v>19</v>
      </c>
    </row>
    <row r="21" spans="1:33" ht="12.75">
      <c r="A21" s="83" t="s">
        <v>97</v>
      </c>
      <c r="B21" s="84">
        <v>102</v>
      </c>
      <c r="D21" s="83" t="s">
        <v>215</v>
      </c>
      <c r="F21" s="83" t="s">
        <v>216</v>
      </c>
      <c r="G21" s="84" t="s">
        <v>110</v>
      </c>
      <c r="H21" s="83" t="s">
        <v>217</v>
      </c>
      <c r="J21" s="83" t="s">
        <v>103</v>
      </c>
      <c r="K21" s="83" t="s">
        <v>104</v>
      </c>
      <c r="L21" s="85" t="s">
        <v>158</v>
      </c>
      <c r="M21" s="85" t="s">
        <v>218</v>
      </c>
      <c r="N21" s="83">
        <v>77</v>
      </c>
      <c r="O21" s="83">
        <v>148</v>
      </c>
      <c r="U21" s="84" t="s">
        <v>110</v>
      </c>
      <c r="V21" s="84" t="s">
        <v>110</v>
      </c>
      <c r="X21" s="84" t="s">
        <v>26</v>
      </c>
      <c r="Y21" s="83" t="s">
        <v>26</v>
      </c>
      <c r="AA21" s="83" t="s">
        <v>26</v>
      </c>
      <c r="AC21" s="83" t="s">
        <v>27</v>
      </c>
      <c r="AE21" s="83" t="s">
        <v>26</v>
      </c>
      <c r="AF21" s="84">
        <v>0.5</v>
      </c>
      <c r="AG21" s="86" t="s">
        <v>219</v>
      </c>
    </row>
    <row r="22" spans="1:33" ht="12.75">
      <c r="A22" s="83" t="s">
        <v>97</v>
      </c>
      <c r="B22" s="84">
        <v>137</v>
      </c>
      <c r="D22" s="83" t="s">
        <v>220</v>
      </c>
      <c r="F22" s="83" t="s">
        <v>221</v>
      </c>
      <c r="G22" s="84" t="s">
        <v>110</v>
      </c>
      <c r="H22" s="83" t="s">
        <v>205</v>
      </c>
      <c r="J22" s="83" t="s">
        <v>103</v>
      </c>
      <c r="K22" s="83" t="s">
        <v>104</v>
      </c>
      <c r="L22" s="85" t="s">
        <v>222</v>
      </c>
      <c r="M22" s="85" t="s">
        <v>223</v>
      </c>
      <c r="N22" s="83">
        <v>77</v>
      </c>
      <c r="U22" s="84" t="s">
        <v>110</v>
      </c>
      <c r="V22" s="84" t="s">
        <v>110</v>
      </c>
      <c r="X22" s="84" t="s">
        <v>22</v>
      </c>
      <c r="Z22" s="83" t="s">
        <v>22</v>
      </c>
      <c r="AB22" s="83" t="s">
        <v>22</v>
      </c>
      <c r="AD22" s="83" t="s">
        <v>23</v>
      </c>
      <c r="AE22" s="83" t="s">
        <v>22</v>
      </c>
      <c r="AF22" s="84">
        <v>0.5</v>
      </c>
      <c r="AG22" s="86" t="s">
        <v>219</v>
      </c>
    </row>
    <row r="23" spans="1:33" ht="12.75">
      <c r="A23" s="83" t="s">
        <v>224</v>
      </c>
      <c r="B23" s="84">
        <v>85</v>
      </c>
      <c r="C23" s="83">
        <v>35082</v>
      </c>
      <c r="D23" s="83" t="s">
        <v>225</v>
      </c>
      <c r="E23" s="83">
        <v>93648</v>
      </c>
      <c r="F23" s="83" t="s">
        <v>226</v>
      </c>
      <c r="G23" s="84" t="s">
        <v>227</v>
      </c>
      <c r="H23" s="83" t="s">
        <v>228</v>
      </c>
      <c r="I23" s="83" t="s">
        <v>229</v>
      </c>
      <c r="J23" s="83" t="s">
        <v>103</v>
      </c>
      <c r="K23" s="83" t="s">
        <v>104</v>
      </c>
      <c r="L23" s="85" t="s">
        <v>230</v>
      </c>
      <c r="M23" s="85" t="s">
        <v>231</v>
      </c>
      <c r="N23" s="83">
        <v>77</v>
      </c>
      <c r="O23" s="83">
        <v>114</v>
      </c>
      <c r="Q23" s="83" t="s">
        <v>229</v>
      </c>
      <c r="U23" s="84" t="s">
        <v>227</v>
      </c>
      <c r="V23" s="84" t="s">
        <v>100</v>
      </c>
      <c r="W23" s="84" t="s">
        <v>232</v>
      </c>
      <c r="X23" s="84" t="s">
        <v>232</v>
      </c>
      <c r="Y23" s="83" t="s">
        <v>26</v>
      </c>
      <c r="Z23" s="83" t="s">
        <v>6</v>
      </c>
      <c r="AA23" s="83" t="s">
        <v>26</v>
      </c>
      <c r="AB23" s="83" t="s">
        <v>6</v>
      </c>
      <c r="AC23" s="83" t="s">
        <v>27</v>
      </c>
      <c r="AD23" s="83" t="s">
        <v>7</v>
      </c>
      <c r="AE23" s="83" t="s">
        <v>26</v>
      </c>
      <c r="AF23" s="84">
        <v>9</v>
      </c>
      <c r="AG23" s="86">
        <v>1</v>
      </c>
    </row>
    <row r="24" spans="1:33" ht="12.75">
      <c r="A24" s="83" t="s">
        <v>224</v>
      </c>
      <c r="B24" s="84">
        <v>90</v>
      </c>
      <c r="C24" s="83">
        <v>85106</v>
      </c>
      <c r="D24" s="83" t="s">
        <v>169</v>
      </c>
      <c r="E24" s="83">
        <v>69740</v>
      </c>
      <c r="F24" s="83" t="s">
        <v>170</v>
      </c>
      <c r="G24" s="84" t="s">
        <v>129</v>
      </c>
      <c r="H24" s="83" t="s">
        <v>171</v>
      </c>
      <c r="I24" s="83" t="s">
        <v>172</v>
      </c>
      <c r="J24" s="83" t="s">
        <v>103</v>
      </c>
      <c r="K24" s="83" t="s">
        <v>104</v>
      </c>
      <c r="L24" s="85" t="s">
        <v>173</v>
      </c>
      <c r="M24" s="85" t="s">
        <v>174</v>
      </c>
      <c r="N24" s="83">
        <v>77</v>
      </c>
      <c r="O24" s="83">
        <v>152</v>
      </c>
      <c r="Q24" s="83" t="s">
        <v>172</v>
      </c>
      <c r="U24" s="84" t="s">
        <v>129</v>
      </c>
      <c r="V24" s="84" t="s">
        <v>129</v>
      </c>
      <c r="W24" s="84" t="s">
        <v>12</v>
      </c>
      <c r="X24" s="84" t="s">
        <v>12</v>
      </c>
      <c r="Y24" s="83" t="s">
        <v>12</v>
      </c>
      <c r="AA24" s="83" t="s">
        <v>12</v>
      </c>
      <c r="AC24" s="83" t="s">
        <v>13</v>
      </c>
      <c r="AE24" s="83" t="s">
        <v>12</v>
      </c>
      <c r="AF24" s="84">
        <v>8.5</v>
      </c>
      <c r="AG24" s="86">
        <v>2</v>
      </c>
    </row>
    <row r="25" spans="1:33" ht="12.75">
      <c r="A25" s="83" t="s">
        <v>224</v>
      </c>
      <c r="B25" s="84">
        <v>122</v>
      </c>
      <c r="C25" s="83">
        <v>45933</v>
      </c>
      <c r="D25" s="83" t="s">
        <v>233</v>
      </c>
      <c r="E25" s="83">
        <v>103456</v>
      </c>
      <c r="F25" s="83" t="s">
        <v>234</v>
      </c>
      <c r="G25" s="84" t="s">
        <v>129</v>
      </c>
      <c r="H25" s="83" t="s">
        <v>235</v>
      </c>
      <c r="I25" s="83" t="s">
        <v>236</v>
      </c>
      <c r="J25" s="83" t="s">
        <v>103</v>
      </c>
      <c r="K25" s="83" t="s">
        <v>104</v>
      </c>
      <c r="L25" s="85" t="s">
        <v>237</v>
      </c>
      <c r="M25" s="85" t="s">
        <v>238</v>
      </c>
      <c r="N25" s="83">
        <v>77</v>
      </c>
      <c r="O25" s="83">
        <v>5</v>
      </c>
      <c r="Q25" s="83" t="s">
        <v>239</v>
      </c>
      <c r="S25" s="83" t="s">
        <v>240</v>
      </c>
      <c r="U25" s="84" t="s">
        <v>129</v>
      </c>
      <c r="V25" s="84" t="s">
        <v>129</v>
      </c>
      <c r="W25" s="84" t="s">
        <v>241</v>
      </c>
      <c r="X25" s="84" t="s">
        <v>241</v>
      </c>
      <c r="Y25" s="83" t="s">
        <v>28</v>
      </c>
      <c r="Z25" s="83" t="s">
        <v>12</v>
      </c>
      <c r="AA25" s="83" t="s">
        <v>28</v>
      </c>
      <c r="AB25" s="83" t="s">
        <v>12</v>
      </c>
      <c r="AC25" s="83" t="s">
        <v>29</v>
      </c>
      <c r="AD25" s="83" t="s">
        <v>13</v>
      </c>
      <c r="AE25" s="83" t="s">
        <v>28</v>
      </c>
      <c r="AF25" s="84">
        <v>8</v>
      </c>
      <c r="AG25" s="86">
        <v>3</v>
      </c>
    </row>
    <row r="26" spans="1:33" ht="12.75">
      <c r="A26" s="83" t="s">
        <v>224</v>
      </c>
      <c r="B26" s="84">
        <v>109</v>
      </c>
      <c r="D26" s="83" t="s">
        <v>117</v>
      </c>
      <c r="F26" s="83" t="s">
        <v>118</v>
      </c>
      <c r="G26" s="84" t="s">
        <v>110</v>
      </c>
      <c r="H26" s="83" t="s">
        <v>119</v>
      </c>
      <c r="I26" s="83" t="s">
        <v>120</v>
      </c>
      <c r="J26" s="83" t="s">
        <v>103</v>
      </c>
      <c r="K26" s="83" t="s">
        <v>104</v>
      </c>
      <c r="L26" s="85" t="s">
        <v>121</v>
      </c>
      <c r="M26" s="85" t="s">
        <v>122</v>
      </c>
      <c r="N26" s="83">
        <v>77</v>
      </c>
      <c r="U26" s="84" t="s">
        <v>110</v>
      </c>
      <c r="V26" s="84" t="s">
        <v>110</v>
      </c>
      <c r="W26" s="84" t="s">
        <v>8</v>
      </c>
      <c r="X26" s="84" t="s">
        <v>8</v>
      </c>
      <c r="Y26" s="83" t="s">
        <v>8</v>
      </c>
      <c r="Z26" s="83" t="s">
        <v>8</v>
      </c>
      <c r="AA26" s="83" t="s">
        <v>8</v>
      </c>
      <c r="AB26" s="83" t="s">
        <v>8</v>
      </c>
      <c r="AC26" s="83" t="s">
        <v>9</v>
      </c>
      <c r="AD26" s="83" t="s">
        <v>9</v>
      </c>
      <c r="AE26" s="83" t="s">
        <v>8</v>
      </c>
      <c r="AF26" s="84">
        <v>15</v>
      </c>
      <c r="AG26" s="86">
        <v>4</v>
      </c>
    </row>
    <row r="27" spans="1:33" ht="12.75">
      <c r="A27" s="83" t="s">
        <v>224</v>
      </c>
      <c r="B27" s="84">
        <v>125</v>
      </c>
      <c r="D27" s="83" t="s">
        <v>242</v>
      </c>
      <c r="F27" s="83" t="s">
        <v>243</v>
      </c>
      <c r="G27" s="84" t="s">
        <v>110</v>
      </c>
      <c r="H27" s="83" t="s">
        <v>244</v>
      </c>
      <c r="I27" s="83" t="s">
        <v>245</v>
      </c>
      <c r="J27" s="83" t="s">
        <v>211</v>
      </c>
      <c r="K27" s="83" t="s">
        <v>104</v>
      </c>
      <c r="L27" s="85" t="s">
        <v>182</v>
      </c>
      <c r="M27" s="85" t="s">
        <v>182</v>
      </c>
      <c r="N27" s="83">
        <v>50</v>
      </c>
      <c r="O27" s="83">
        <v>204</v>
      </c>
      <c r="Q27" s="83" t="s">
        <v>246</v>
      </c>
      <c r="S27" s="83" t="s">
        <v>247</v>
      </c>
      <c r="U27" s="84" t="s">
        <v>110</v>
      </c>
      <c r="V27" s="84" t="s">
        <v>110</v>
      </c>
      <c r="W27" s="84" t="s">
        <v>248</v>
      </c>
      <c r="X27" s="84" t="s">
        <v>248</v>
      </c>
      <c r="Y27" s="83" t="s">
        <v>12</v>
      </c>
      <c r="Z27" s="83" t="s">
        <v>32</v>
      </c>
      <c r="AA27" s="83" t="s">
        <v>12</v>
      </c>
      <c r="AB27" s="83" t="s">
        <v>32</v>
      </c>
      <c r="AC27" s="83" t="s">
        <v>13</v>
      </c>
      <c r="AD27" s="83" t="s">
        <v>33</v>
      </c>
      <c r="AE27" s="83" t="s">
        <v>12</v>
      </c>
      <c r="AF27" s="84">
        <v>7</v>
      </c>
      <c r="AG27" s="86">
        <v>5</v>
      </c>
    </row>
    <row r="28" spans="1:33" ht="12.75">
      <c r="A28" s="83" t="s">
        <v>224</v>
      </c>
      <c r="B28" s="84">
        <v>113</v>
      </c>
      <c r="C28" s="83">
        <v>10058</v>
      </c>
      <c r="D28" s="83" t="s">
        <v>249</v>
      </c>
      <c r="E28" s="83">
        <v>35899</v>
      </c>
      <c r="F28" s="83" t="s">
        <v>250</v>
      </c>
      <c r="G28" s="84" t="s">
        <v>129</v>
      </c>
      <c r="H28" s="83" t="s">
        <v>251</v>
      </c>
      <c r="I28" s="83" t="s">
        <v>252</v>
      </c>
      <c r="J28" s="83" t="s">
        <v>103</v>
      </c>
      <c r="K28" s="83" t="s">
        <v>104</v>
      </c>
      <c r="L28" s="85" t="s">
        <v>253</v>
      </c>
      <c r="M28" s="85" t="s">
        <v>254</v>
      </c>
      <c r="N28" s="83">
        <v>77</v>
      </c>
      <c r="O28" s="83">
        <v>212</v>
      </c>
      <c r="Q28" s="83" t="s">
        <v>255</v>
      </c>
      <c r="S28" s="83" t="s">
        <v>256</v>
      </c>
      <c r="U28" s="84" t="s">
        <v>129</v>
      </c>
      <c r="V28" s="84" t="s">
        <v>147</v>
      </c>
      <c r="W28" s="84" t="s">
        <v>6</v>
      </c>
      <c r="X28" s="84" t="s">
        <v>6</v>
      </c>
      <c r="Y28" s="83" t="s">
        <v>6</v>
      </c>
      <c r="Z28" s="83" t="s">
        <v>6</v>
      </c>
      <c r="AA28" s="83" t="s">
        <v>6</v>
      </c>
      <c r="AB28" s="83" t="s">
        <v>6</v>
      </c>
      <c r="AC28" s="83" t="s">
        <v>7</v>
      </c>
      <c r="AD28" s="83" t="s">
        <v>7</v>
      </c>
      <c r="AE28" s="83" t="s">
        <v>6</v>
      </c>
      <c r="AF28" s="84">
        <v>13</v>
      </c>
      <c r="AG28" s="86">
        <v>6</v>
      </c>
    </row>
    <row r="29" spans="1:33" ht="12.75">
      <c r="A29" s="83" t="s">
        <v>224</v>
      </c>
      <c r="B29" s="84">
        <v>93</v>
      </c>
      <c r="C29" s="83">
        <v>40687</v>
      </c>
      <c r="D29" s="83" t="s">
        <v>160</v>
      </c>
      <c r="E29" s="83">
        <v>38551</v>
      </c>
      <c r="F29" s="83" t="s">
        <v>161</v>
      </c>
      <c r="G29" s="84" t="s">
        <v>147</v>
      </c>
      <c r="H29" s="83" t="s">
        <v>162</v>
      </c>
      <c r="I29" s="83" t="s">
        <v>163</v>
      </c>
      <c r="J29" s="83" t="s">
        <v>164</v>
      </c>
      <c r="K29" s="83" t="s">
        <v>104</v>
      </c>
      <c r="L29" s="85" t="s">
        <v>165</v>
      </c>
      <c r="M29" s="85" t="s">
        <v>166</v>
      </c>
      <c r="N29" s="83">
        <v>50</v>
      </c>
      <c r="O29" s="83">
        <v>148</v>
      </c>
      <c r="Q29" s="83" t="s">
        <v>167</v>
      </c>
      <c r="S29" s="83" t="s">
        <v>168</v>
      </c>
      <c r="U29" s="84" t="s">
        <v>147</v>
      </c>
      <c r="V29" s="84" t="s">
        <v>147</v>
      </c>
      <c r="W29" s="84" t="s">
        <v>257</v>
      </c>
      <c r="X29" s="84" t="s">
        <v>257</v>
      </c>
      <c r="Y29" s="83" t="s">
        <v>24</v>
      </c>
      <c r="Z29" s="83" t="s">
        <v>18</v>
      </c>
      <c r="AA29" s="83" t="s">
        <v>24</v>
      </c>
      <c r="AB29" s="83" t="s">
        <v>18</v>
      </c>
      <c r="AC29" s="83" t="s">
        <v>25</v>
      </c>
      <c r="AD29" s="83" t="s">
        <v>19</v>
      </c>
      <c r="AE29" s="83" t="s">
        <v>24</v>
      </c>
      <c r="AF29" s="84">
        <v>6</v>
      </c>
      <c r="AG29" s="86">
        <v>7</v>
      </c>
    </row>
    <row r="30" spans="1:33" ht="12.75">
      <c r="A30" s="83" t="s">
        <v>224</v>
      </c>
      <c r="B30" s="84">
        <v>74</v>
      </c>
      <c r="C30" s="83">
        <v>53271</v>
      </c>
      <c r="D30" s="83" t="s">
        <v>153</v>
      </c>
      <c r="F30" s="83" t="s">
        <v>258</v>
      </c>
      <c r="G30" s="84" t="s">
        <v>129</v>
      </c>
      <c r="H30" s="83" t="s">
        <v>259</v>
      </c>
      <c r="I30" s="83" t="s">
        <v>260</v>
      </c>
      <c r="J30" s="83" t="s">
        <v>103</v>
      </c>
      <c r="K30" s="83" t="s">
        <v>104</v>
      </c>
      <c r="L30" s="85" t="s">
        <v>261</v>
      </c>
      <c r="M30" s="85" t="s">
        <v>262</v>
      </c>
      <c r="N30" s="83">
        <v>77</v>
      </c>
      <c r="O30" s="83">
        <v>146</v>
      </c>
      <c r="Q30" s="83" t="s">
        <v>260</v>
      </c>
      <c r="U30" s="84" t="s">
        <v>129</v>
      </c>
      <c r="V30" s="84" t="s">
        <v>110</v>
      </c>
      <c r="W30" s="84" t="s">
        <v>14</v>
      </c>
      <c r="X30" s="84" t="s">
        <v>14</v>
      </c>
      <c r="Y30" s="83" t="s">
        <v>14</v>
      </c>
      <c r="AA30" s="83" t="s">
        <v>14</v>
      </c>
      <c r="AC30" s="83" t="s">
        <v>15</v>
      </c>
      <c r="AE30" s="83" t="s">
        <v>14</v>
      </c>
      <c r="AF30" s="84">
        <v>5.5</v>
      </c>
      <c r="AG30" s="86">
        <v>8</v>
      </c>
    </row>
    <row r="31" spans="1:33" ht="12.75">
      <c r="A31" s="83" t="s">
        <v>224</v>
      </c>
      <c r="B31" s="84">
        <v>84</v>
      </c>
      <c r="D31" s="83" t="s">
        <v>263</v>
      </c>
      <c r="F31" s="83" t="s">
        <v>264</v>
      </c>
      <c r="G31" s="84" t="s">
        <v>110</v>
      </c>
      <c r="H31" s="83" t="s">
        <v>6</v>
      </c>
      <c r="J31" s="83" t="s">
        <v>103</v>
      </c>
      <c r="K31" s="83" t="s">
        <v>104</v>
      </c>
      <c r="L31" s="85" t="s">
        <v>199</v>
      </c>
      <c r="M31" s="85" t="s">
        <v>199</v>
      </c>
      <c r="N31" s="83">
        <v>77</v>
      </c>
      <c r="O31" s="83">
        <v>205</v>
      </c>
      <c r="U31" s="84" t="s">
        <v>110</v>
      </c>
      <c r="V31" s="84" t="s">
        <v>110</v>
      </c>
      <c r="W31" s="84" t="s">
        <v>6</v>
      </c>
      <c r="X31" s="84" t="s">
        <v>6</v>
      </c>
      <c r="Y31" s="83" t="s">
        <v>6</v>
      </c>
      <c r="Z31" s="83" t="s">
        <v>6</v>
      </c>
      <c r="AA31" s="83" t="s">
        <v>6</v>
      </c>
      <c r="AB31" s="83" t="s">
        <v>6</v>
      </c>
      <c r="AC31" s="83" t="s">
        <v>7</v>
      </c>
      <c r="AD31" s="83" t="s">
        <v>7</v>
      </c>
      <c r="AE31" s="83" t="s">
        <v>6</v>
      </c>
      <c r="AF31" s="84">
        <v>10</v>
      </c>
      <c r="AG31" s="86">
        <v>9</v>
      </c>
    </row>
    <row r="32" spans="1:33" ht="12.75">
      <c r="A32" s="83" t="s">
        <v>224</v>
      </c>
      <c r="B32" s="84">
        <v>97</v>
      </c>
      <c r="C32" s="83">
        <v>145311</v>
      </c>
      <c r="D32" s="83" t="s">
        <v>145</v>
      </c>
      <c r="E32" s="83">
        <v>115019</v>
      </c>
      <c r="F32" s="83" t="s">
        <v>146</v>
      </c>
      <c r="G32" s="84" t="s">
        <v>147</v>
      </c>
      <c r="H32" s="83" t="s">
        <v>148</v>
      </c>
      <c r="I32" s="83" t="s">
        <v>149</v>
      </c>
      <c r="J32" s="83" t="s">
        <v>103</v>
      </c>
      <c r="K32" s="83" t="s">
        <v>104</v>
      </c>
      <c r="L32" s="85" t="s">
        <v>150</v>
      </c>
      <c r="M32" s="85" t="s">
        <v>151</v>
      </c>
      <c r="N32" s="83">
        <v>77</v>
      </c>
      <c r="O32" s="83">
        <v>104</v>
      </c>
      <c r="Q32" s="83" t="s">
        <v>152</v>
      </c>
      <c r="S32" s="83" t="s">
        <v>153</v>
      </c>
      <c r="U32" s="84" t="s">
        <v>147</v>
      </c>
      <c r="V32" s="84" t="s">
        <v>147</v>
      </c>
      <c r="W32" s="84" t="s">
        <v>6</v>
      </c>
      <c r="X32" s="84" t="s">
        <v>6</v>
      </c>
      <c r="Y32" s="83" t="s">
        <v>6</v>
      </c>
      <c r="Z32" s="83" t="s">
        <v>6</v>
      </c>
      <c r="AA32" s="83" t="s">
        <v>6</v>
      </c>
      <c r="AB32" s="83" t="s">
        <v>6</v>
      </c>
      <c r="AC32" s="83" t="s">
        <v>7</v>
      </c>
      <c r="AD32" s="83" t="s">
        <v>7</v>
      </c>
      <c r="AE32" s="83" t="s">
        <v>6</v>
      </c>
      <c r="AF32" s="84">
        <v>9</v>
      </c>
      <c r="AG32" s="86" t="s">
        <v>265</v>
      </c>
    </row>
    <row r="33" spans="1:33" ht="12.75">
      <c r="A33" s="83" t="s">
        <v>224</v>
      </c>
      <c r="B33" s="84">
        <v>101</v>
      </c>
      <c r="C33" s="83">
        <v>79861</v>
      </c>
      <c r="D33" s="83" t="s">
        <v>266</v>
      </c>
      <c r="F33" s="83" t="s">
        <v>267</v>
      </c>
      <c r="G33" s="84" t="s">
        <v>129</v>
      </c>
      <c r="H33" s="83" t="s">
        <v>268</v>
      </c>
      <c r="I33" s="83" t="s">
        <v>269</v>
      </c>
      <c r="J33" s="83" t="s">
        <v>270</v>
      </c>
      <c r="K33" s="83" t="s">
        <v>104</v>
      </c>
      <c r="L33" s="85" t="s">
        <v>271</v>
      </c>
      <c r="M33" s="85" t="s">
        <v>272</v>
      </c>
      <c r="N33" s="83">
        <v>30</v>
      </c>
      <c r="O33" s="83">
        <v>104</v>
      </c>
      <c r="Q33" s="83" t="s">
        <v>273</v>
      </c>
      <c r="S33" s="83" t="s">
        <v>274</v>
      </c>
      <c r="U33" s="84" t="s">
        <v>129</v>
      </c>
      <c r="V33" s="84" t="s">
        <v>110</v>
      </c>
      <c r="W33" s="84" t="s">
        <v>6</v>
      </c>
      <c r="X33" s="84" t="s">
        <v>6</v>
      </c>
      <c r="Y33" s="83" t="s">
        <v>6</v>
      </c>
      <c r="Z33" s="83" t="s">
        <v>6</v>
      </c>
      <c r="AA33" s="83" t="s">
        <v>6</v>
      </c>
      <c r="AB33" s="83" t="s">
        <v>6</v>
      </c>
      <c r="AC33" s="83" t="s">
        <v>7</v>
      </c>
      <c r="AD33" s="83" t="s">
        <v>7</v>
      </c>
      <c r="AE33" s="83" t="s">
        <v>6</v>
      </c>
      <c r="AF33" s="84">
        <v>9</v>
      </c>
      <c r="AG33" s="86" t="s">
        <v>265</v>
      </c>
    </row>
    <row r="34" spans="1:33" ht="12.75">
      <c r="A34" s="83" t="s">
        <v>224</v>
      </c>
      <c r="B34" s="84">
        <v>115</v>
      </c>
      <c r="C34" s="83">
        <v>113956</v>
      </c>
      <c r="D34" s="83" t="s">
        <v>275</v>
      </c>
      <c r="E34" s="83">
        <v>69370</v>
      </c>
      <c r="F34" s="83" t="s">
        <v>276</v>
      </c>
      <c r="G34" s="84" t="s">
        <v>147</v>
      </c>
      <c r="H34" s="83" t="s">
        <v>277</v>
      </c>
      <c r="I34" s="83" t="s">
        <v>278</v>
      </c>
      <c r="J34" s="83" t="s">
        <v>279</v>
      </c>
      <c r="K34" s="83" t="s">
        <v>104</v>
      </c>
      <c r="L34" s="85" t="s">
        <v>280</v>
      </c>
      <c r="M34" s="85" t="s">
        <v>281</v>
      </c>
      <c r="N34" s="83">
        <v>50</v>
      </c>
      <c r="O34" s="83">
        <v>217</v>
      </c>
      <c r="Q34" s="83" t="s">
        <v>278</v>
      </c>
      <c r="U34" s="84" t="s">
        <v>147</v>
      </c>
      <c r="V34" s="84" t="s">
        <v>147</v>
      </c>
      <c r="W34" s="84" t="s">
        <v>16</v>
      </c>
      <c r="X34" s="84" t="s">
        <v>16</v>
      </c>
      <c r="Y34" s="83" t="s">
        <v>16</v>
      </c>
      <c r="Z34" s="83" t="s">
        <v>16</v>
      </c>
      <c r="AA34" s="83" t="s">
        <v>16</v>
      </c>
      <c r="AB34" s="83" t="s">
        <v>16</v>
      </c>
      <c r="AC34" s="83" t="s">
        <v>17</v>
      </c>
      <c r="AD34" s="83" t="s">
        <v>17</v>
      </c>
      <c r="AE34" s="83" t="s">
        <v>16</v>
      </c>
      <c r="AF34" s="84">
        <v>9</v>
      </c>
      <c r="AG34" s="86" t="s">
        <v>265</v>
      </c>
    </row>
    <row r="35" spans="1:33" ht="12.75">
      <c r="A35" s="83" t="s">
        <v>224</v>
      </c>
      <c r="B35" s="84">
        <v>75</v>
      </c>
      <c r="C35" s="83">
        <v>86511</v>
      </c>
      <c r="D35" s="83" t="s">
        <v>175</v>
      </c>
      <c r="E35" s="83">
        <v>86446</v>
      </c>
      <c r="F35" s="83" t="s">
        <v>176</v>
      </c>
      <c r="G35" s="84" t="s">
        <v>147</v>
      </c>
      <c r="H35" s="83" t="s">
        <v>138</v>
      </c>
      <c r="I35" s="83" t="s">
        <v>177</v>
      </c>
      <c r="J35" s="83" t="s">
        <v>103</v>
      </c>
      <c r="K35" s="83" t="s">
        <v>104</v>
      </c>
      <c r="L35" s="85" t="s">
        <v>178</v>
      </c>
      <c r="M35" s="85" t="s">
        <v>179</v>
      </c>
      <c r="N35" s="83">
        <v>77</v>
      </c>
      <c r="Q35" s="83" t="s">
        <v>180</v>
      </c>
      <c r="S35" s="83" t="s">
        <v>143</v>
      </c>
      <c r="U35" s="84" t="s">
        <v>147</v>
      </c>
      <c r="V35" s="84" t="s">
        <v>147</v>
      </c>
      <c r="W35" s="84" t="s">
        <v>20</v>
      </c>
      <c r="X35" s="84" t="s">
        <v>20</v>
      </c>
      <c r="Y35" s="83" t="s">
        <v>20</v>
      </c>
      <c r="AA35" s="83" t="s">
        <v>20</v>
      </c>
      <c r="AC35" s="83" t="s">
        <v>21</v>
      </c>
      <c r="AE35" s="83" t="s">
        <v>20</v>
      </c>
      <c r="AF35" s="84">
        <v>3</v>
      </c>
      <c r="AG35" s="86">
        <v>13</v>
      </c>
    </row>
    <row r="36" spans="1:33" ht="12.75">
      <c r="A36" s="83" t="s">
        <v>224</v>
      </c>
      <c r="B36" s="84">
        <v>120</v>
      </c>
      <c r="D36" s="83" t="s">
        <v>196</v>
      </c>
      <c r="F36" s="83" t="s">
        <v>197</v>
      </c>
      <c r="G36" s="84" t="s">
        <v>110</v>
      </c>
      <c r="H36" s="83" t="s">
        <v>198</v>
      </c>
      <c r="J36" s="83" t="s">
        <v>103</v>
      </c>
      <c r="K36" s="83" t="s">
        <v>104</v>
      </c>
      <c r="L36" s="85" t="s">
        <v>199</v>
      </c>
      <c r="M36" s="85" t="s">
        <v>200</v>
      </c>
      <c r="N36" s="83">
        <v>77</v>
      </c>
      <c r="U36" s="84" t="s">
        <v>110</v>
      </c>
      <c r="V36" s="84" t="s">
        <v>110</v>
      </c>
      <c r="W36" s="84" t="s">
        <v>8</v>
      </c>
      <c r="X36" s="84" t="s">
        <v>8</v>
      </c>
      <c r="Y36" s="83" t="s">
        <v>8</v>
      </c>
      <c r="AA36" s="83" t="s">
        <v>8</v>
      </c>
      <c r="AC36" s="83" t="s">
        <v>9</v>
      </c>
      <c r="AE36" s="83" t="s">
        <v>8</v>
      </c>
      <c r="AF36" s="84">
        <v>2.5</v>
      </c>
      <c r="AG36" s="86">
        <v>14</v>
      </c>
    </row>
    <row r="37" spans="1:33" ht="12.75">
      <c r="A37" s="83" t="s">
        <v>224</v>
      </c>
      <c r="B37" s="84">
        <v>89</v>
      </c>
      <c r="D37" s="83" t="s">
        <v>282</v>
      </c>
      <c r="F37" s="83" t="s">
        <v>283</v>
      </c>
      <c r="G37" s="84" t="s">
        <v>284</v>
      </c>
      <c r="H37" s="83" t="s">
        <v>28</v>
      </c>
      <c r="J37" s="83" t="s">
        <v>103</v>
      </c>
      <c r="K37" s="83" t="s">
        <v>104</v>
      </c>
      <c r="L37" s="85" t="s">
        <v>199</v>
      </c>
      <c r="M37" s="85" t="s">
        <v>158</v>
      </c>
      <c r="N37" s="83">
        <v>77</v>
      </c>
      <c r="O37" s="83">
        <v>152</v>
      </c>
      <c r="U37" s="84" t="s">
        <v>110</v>
      </c>
      <c r="V37" s="84" t="s">
        <v>110</v>
      </c>
      <c r="W37" s="84" t="s">
        <v>28</v>
      </c>
      <c r="X37" s="84" t="s">
        <v>28</v>
      </c>
      <c r="Y37" s="83" t="s">
        <v>28</v>
      </c>
      <c r="AA37" s="83" t="s">
        <v>28</v>
      </c>
      <c r="AC37" s="83" t="s">
        <v>29</v>
      </c>
      <c r="AE37" s="83" t="s">
        <v>28</v>
      </c>
      <c r="AF37" s="84">
        <v>2</v>
      </c>
      <c r="AG37" s="86" t="s">
        <v>285</v>
      </c>
    </row>
    <row r="38" spans="1:33" ht="12.75">
      <c r="A38" s="83" t="s">
        <v>224</v>
      </c>
      <c r="B38" s="84">
        <v>95</v>
      </c>
      <c r="D38" s="83" t="s">
        <v>215</v>
      </c>
      <c r="F38" s="83" t="s">
        <v>216</v>
      </c>
      <c r="G38" s="84" t="s">
        <v>284</v>
      </c>
      <c r="H38" s="83" t="s">
        <v>217</v>
      </c>
      <c r="J38" s="83" t="s">
        <v>103</v>
      </c>
      <c r="K38" s="83" t="s">
        <v>104</v>
      </c>
      <c r="L38" s="85" t="s">
        <v>158</v>
      </c>
      <c r="M38" s="85" t="s">
        <v>218</v>
      </c>
      <c r="N38" s="83">
        <v>77</v>
      </c>
      <c r="O38" s="83">
        <v>148</v>
      </c>
      <c r="U38" s="84" t="s">
        <v>110</v>
      </c>
      <c r="V38" s="84" t="s">
        <v>110</v>
      </c>
      <c r="W38" s="84" t="s">
        <v>26</v>
      </c>
      <c r="X38" s="84" t="s">
        <v>26</v>
      </c>
      <c r="Y38" s="83" t="s">
        <v>26</v>
      </c>
      <c r="AA38" s="83" t="s">
        <v>26</v>
      </c>
      <c r="AC38" s="83" t="s">
        <v>27</v>
      </c>
      <c r="AE38" s="83" t="s">
        <v>26</v>
      </c>
      <c r="AF38" s="84">
        <v>2</v>
      </c>
      <c r="AG38" s="86" t="s">
        <v>285</v>
      </c>
    </row>
    <row r="39" spans="1:33" ht="12.75">
      <c r="A39" s="83" t="s">
        <v>224</v>
      </c>
      <c r="B39" s="84">
        <v>105</v>
      </c>
      <c r="C39" s="83">
        <v>81667</v>
      </c>
      <c r="D39" s="83" t="s">
        <v>286</v>
      </c>
      <c r="E39" s="83">
        <v>69141</v>
      </c>
      <c r="F39" s="83" t="s">
        <v>287</v>
      </c>
      <c r="G39" s="84" t="s">
        <v>284</v>
      </c>
      <c r="H39" s="83" t="s">
        <v>288</v>
      </c>
      <c r="I39" s="83" t="s">
        <v>289</v>
      </c>
      <c r="J39" s="83" t="s">
        <v>103</v>
      </c>
      <c r="K39" s="83" t="s">
        <v>104</v>
      </c>
      <c r="L39" s="85" t="s">
        <v>121</v>
      </c>
      <c r="M39" s="85" t="s">
        <v>122</v>
      </c>
      <c r="N39" s="83">
        <v>77</v>
      </c>
      <c r="O39" s="83">
        <v>44</v>
      </c>
      <c r="Q39" s="83" t="s">
        <v>289</v>
      </c>
      <c r="U39" s="84" t="s">
        <v>284</v>
      </c>
      <c r="V39" s="84" t="s">
        <v>284</v>
      </c>
      <c r="W39" s="84" t="s">
        <v>290</v>
      </c>
      <c r="X39" s="84" t="s">
        <v>290</v>
      </c>
      <c r="Y39" s="83" t="s">
        <v>42</v>
      </c>
      <c r="Z39" s="83" t="s">
        <v>40</v>
      </c>
      <c r="AA39" s="83" t="s">
        <v>42</v>
      </c>
      <c r="AB39" s="83" t="s">
        <v>40</v>
      </c>
      <c r="AC39" s="83" t="s">
        <v>291</v>
      </c>
      <c r="AD39" s="83" t="s">
        <v>41</v>
      </c>
      <c r="AE39" s="83" t="s">
        <v>42</v>
      </c>
      <c r="AF39" s="84">
        <v>2</v>
      </c>
      <c r="AG39" s="86" t="s">
        <v>285</v>
      </c>
    </row>
    <row r="40" spans="1:33" ht="12.75">
      <c r="A40" s="83" t="s">
        <v>224</v>
      </c>
      <c r="B40" s="84">
        <v>129</v>
      </c>
      <c r="D40" s="83" t="s">
        <v>203</v>
      </c>
      <c r="F40" s="83" t="s">
        <v>204</v>
      </c>
      <c r="G40" s="84" t="s">
        <v>110</v>
      </c>
      <c r="H40" s="83" t="s">
        <v>205</v>
      </c>
      <c r="J40" s="83" t="s">
        <v>103</v>
      </c>
      <c r="K40" s="83" t="s">
        <v>104</v>
      </c>
      <c r="L40" s="85" t="s">
        <v>199</v>
      </c>
      <c r="M40" s="85" t="s">
        <v>206</v>
      </c>
      <c r="N40" s="83">
        <v>77</v>
      </c>
      <c r="O40" s="83">
        <v>219</v>
      </c>
      <c r="U40" s="84" t="s">
        <v>110</v>
      </c>
      <c r="V40" s="84" t="s">
        <v>110</v>
      </c>
      <c r="W40" s="84" t="s">
        <v>292</v>
      </c>
      <c r="X40" s="84" t="s">
        <v>292</v>
      </c>
      <c r="Y40" s="83" t="s">
        <v>22</v>
      </c>
      <c r="Z40" s="83" t="s">
        <v>22</v>
      </c>
      <c r="AA40" s="83" t="s">
        <v>22</v>
      </c>
      <c r="AB40" s="83" t="s">
        <v>22</v>
      </c>
      <c r="AC40" s="83" t="s">
        <v>23</v>
      </c>
      <c r="AD40" s="83" t="s">
        <v>23</v>
      </c>
      <c r="AE40" s="83" t="s">
        <v>22</v>
      </c>
      <c r="AF40" s="84">
        <v>4</v>
      </c>
      <c r="AG40" s="86" t="s">
        <v>285</v>
      </c>
    </row>
    <row r="41" spans="1:33" ht="12.75">
      <c r="A41" s="83" t="s">
        <v>224</v>
      </c>
      <c r="B41" s="84">
        <v>136</v>
      </c>
      <c r="D41" s="83" t="s">
        <v>220</v>
      </c>
      <c r="F41" s="83" t="s">
        <v>221</v>
      </c>
      <c r="G41" s="84" t="s">
        <v>110</v>
      </c>
      <c r="H41" s="83" t="s">
        <v>205</v>
      </c>
      <c r="J41" s="83" t="s">
        <v>103</v>
      </c>
      <c r="K41" s="83" t="s">
        <v>104</v>
      </c>
      <c r="L41" s="85" t="s">
        <v>222</v>
      </c>
      <c r="M41" s="85" t="s">
        <v>223</v>
      </c>
      <c r="N41" s="83">
        <v>77</v>
      </c>
      <c r="U41" s="84" t="s">
        <v>110</v>
      </c>
      <c r="V41" s="84" t="s">
        <v>110</v>
      </c>
      <c r="W41" s="84" t="s">
        <v>292</v>
      </c>
      <c r="X41" s="84" t="s">
        <v>292</v>
      </c>
      <c r="Y41" s="83" t="s">
        <v>22</v>
      </c>
      <c r="Z41" s="83" t="s">
        <v>22</v>
      </c>
      <c r="AA41" s="83" t="s">
        <v>22</v>
      </c>
      <c r="AB41" s="83" t="s">
        <v>22</v>
      </c>
      <c r="AC41" s="83" t="s">
        <v>23</v>
      </c>
      <c r="AD41" s="83" t="s">
        <v>23</v>
      </c>
      <c r="AE41" s="83" t="s">
        <v>22</v>
      </c>
      <c r="AF41" s="84">
        <v>4</v>
      </c>
      <c r="AG41" s="86" t="s">
        <v>285</v>
      </c>
    </row>
    <row r="42" spans="1:33" ht="12.75">
      <c r="A42" s="87" t="s">
        <v>97</v>
      </c>
      <c r="B42" s="88">
        <v>128</v>
      </c>
      <c r="C42" s="87">
        <v>35871</v>
      </c>
      <c r="D42" s="87" t="s">
        <v>98</v>
      </c>
      <c r="E42" s="87">
        <v>25128</v>
      </c>
      <c r="F42" s="87" t="s">
        <v>99</v>
      </c>
      <c r="G42" s="88" t="s">
        <v>100</v>
      </c>
      <c r="H42" s="87" t="s">
        <v>101</v>
      </c>
      <c r="I42" s="87" t="s">
        <v>102</v>
      </c>
      <c r="J42" s="87" t="s">
        <v>103</v>
      </c>
      <c r="K42" s="87" t="s">
        <v>104</v>
      </c>
      <c r="L42" s="89" t="s">
        <v>105</v>
      </c>
      <c r="M42" s="89" t="s">
        <v>106</v>
      </c>
      <c r="N42" s="87">
        <v>77</v>
      </c>
      <c r="O42" s="87">
        <v>219</v>
      </c>
      <c r="P42" s="87"/>
      <c r="Q42" s="87" t="s">
        <v>102</v>
      </c>
      <c r="R42" s="87"/>
      <c r="S42" s="87"/>
      <c r="T42" s="88"/>
      <c r="U42" s="88" t="s">
        <v>100</v>
      </c>
      <c r="V42" s="88" t="s">
        <v>100</v>
      </c>
      <c r="W42" s="88"/>
      <c r="X42" s="88" t="s">
        <v>107</v>
      </c>
      <c r="Y42" s="87" t="s">
        <v>14</v>
      </c>
      <c r="Z42" s="87" t="s">
        <v>20</v>
      </c>
      <c r="AA42" s="87" t="s">
        <v>14</v>
      </c>
      <c r="AB42" s="87" t="s">
        <v>20</v>
      </c>
      <c r="AC42" s="87" t="s">
        <v>15</v>
      </c>
      <c r="AD42" s="87" t="s">
        <v>21</v>
      </c>
      <c r="AE42" s="87" t="s">
        <v>20</v>
      </c>
      <c r="AF42" s="88">
        <v>10</v>
      </c>
      <c r="AG42" s="90">
        <v>1</v>
      </c>
    </row>
    <row r="43" spans="1:33" ht="12.75">
      <c r="A43" s="87" t="s">
        <v>97</v>
      </c>
      <c r="B43" s="88">
        <v>119</v>
      </c>
      <c r="C43" s="87"/>
      <c r="D43" s="87" t="s">
        <v>154</v>
      </c>
      <c r="E43" s="87"/>
      <c r="F43" s="87" t="s">
        <v>155</v>
      </c>
      <c r="G43" s="88" t="s">
        <v>110</v>
      </c>
      <c r="H43" s="87" t="s">
        <v>156</v>
      </c>
      <c r="I43" s="87"/>
      <c r="J43" s="87" t="s">
        <v>103</v>
      </c>
      <c r="K43" s="87" t="s">
        <v>104</v>
      </c>
      <c r="L43" s="89" t="s">
        <v>157</v>
      </c>
      <c r="M43" s="89" t="s">
        <v>158</v>
      </c>
      <c r="N43" s="87">
        <v>77</v>
      </c>
      <c r="O43" s="87"/>
      <c r="P43" s="87"/>
      <c r="Q43" s="87"/>
      <c r="R43" s="87"/>
      <c r="S43" s="87"/>
      <c r="T43" s="88"/>
      <c r="U43" s="88" t="s">
        <v>110</v>
      </c>
      <c r="V43" s="88" t="s">
        <v>110</v>
      </c>
      <c r="W43" s="88"/>
      <c r="X43" s="88" t="s">
        <v>159</v>
      </c>
      <c r="Y43" s="87" t="s">
        <v>16</v>
      </c>
      <c r="Z43" s="87" t="s">
        <v>34</v>
      </c>
      <c r="AA43" s="87" t="s">
        <v>16</v>
      </c>
      <c r="AB43" s="87" t="s">
        <v>34</v>
      </c>
      <c r="AC43" s="87" t="s">
        <v>17</v>
      </c>
      <c r="AD43" s="87" t="s">
        <v>35</v>
      </c>
      <c r="AE43" s="87" t="s">
        <v>34</v>
      </c>
      <c r="AF43" s="88">
        <v>6.5</v>
      </c>
      <c r="AG43" s="90">
        <v>8</v>
      </c>
    </row>
    <row r="44" spans="1:33" ht="12.75">
      <c r="A44" s="87" t="s">
        <v>97</v>
      </c>
      <c r="B44" s="88">
        <v>94</v>
      </c>
      <c r="C44" s="87">
        <v>40687</v>
      </c>
      <c r="D44" s="87" t="s">
        <v>160</v>
      </c>
      <c r="E44" s="87">
        <v>38551</v>
      </c>
      <c r="F44" s="87" t="s">
        <v>161</v>
      </c>
      <c r="G44" s="88" t="s">
        <v>147</v>
      </c>
      <c r="H44" s="87" t="s">
        <v>162</v>
      </c>
      <c r="I44" s="87" t="s">
        <v>163</v>
      </c>
      <c r="J44" s="87" t="s">
        <v>164</v>
      </c>
      <c r="K44" s="87" t="s">
        <v>104</v>
      </c>
      <c r="L44" s="89" t="s">
        <v>165</v>
      </c>
      <c r="M44" s="89" t="s">
        <v>166</v>
      </c>
      <c r="N44" s="87">
        <v>50</v>
      </c>
      <c r="O44" s="87">
        <v>148</v>
      </c>
      <c r="P44" s="87"/>
      <c r="Q44" s="87" t="s">
        <v>167</v>
      </c>
      <c r="R44" s="87"/>
      <c r="S44" s="87" t="s">
        <v>168</v>
      </c>
      <c r="T44" s="88"/>
      <c r="U44" s="88" t="s">
        <v>147</v>
      </c>
      <c r="V44" s="88" t="s">
        <v>144</v>
      </c>
      <c r="W44" s="88"/>
      <c r="X44" s="88" t="s">
        <v>24</v>
      </c>
      <c r="Y44" s="87" t="s">
        <v>24</v>
      </c>
      <c r="Z44" s="87" t="s">
        <v>18</v>
      </c>
      <c r="AA44" s="87" t="s">
        <v>24</v>
      </c>
      <c r="AB44" s="87" t="s">
        <v>18</v>
      </c>
      <c r="AC44" s="87" t="s">
        <v>25</v>
      </c>
      <c r="AD44" s="87" t="s">
        <v>19</v>
      </c>
      <c r="AE44" s="87" t="s">
        <v>18</v>
      </c>
      <c r="AF44" s="88">
        <v>6</v>
      </c>
      <c r="AG44" s="90">
        <v>9</v>
      </c>
    </row>
    <row r="45" spans="1:33" ht="12.75">
      <c r="A45" s="87" t="s">
        <v>97</v>
      </c>
      <c r="B45" s="88">
        <v>96</v>
      </c>
      <c r="C45" s="87">
        <v>54785</v>
      </c>
      <c r="D45" s="87" t="s">
        <v>191</v>
      </c>
      <c r="E45" s="87">
        <v>43872</v>
      </c>
      <c r="F45" s="87" t="s">
        <v>192</v>
      </c>
      <c r="G45" s="88" t="s">
        <v>144</v>
      </c>
      <c r="H45" s="87" t="s">
        <v>125</v>
      </c>
      <c r="I45" s="87" t="s">
        <v>193</v>
      </c>
      <c r="J45" s="87" t="s">
        <v>103</v>
      </c>
      <c r="K45" s="87" t="s">
        <v>104</v>
      </c>
      <c r="L45" s="89" t="s">
        <v>194</v>
      </c>
      <c r="M45" s="89" t="s">
        <v>195</v>
      </c>
      <c r="N45" s="87">
        <v>77</v>
      </c>
      <c r="O45" s="87">
        <v>9</v>
      </c>
      <c r="P45" s="87"/>
      <c r="Q45" s="87" t="s">
        <v>193</v>
      </c>
      <c r="R45" s="87"/>
      <c r="S45" s="87"/>
      <c r="T45" s="88"/>
      <c r="U45" s="88" t="s">
        <v>144</v>
      </c>
      <c r="V45" s="88" t="s">
        <v>147</v>
      </c>
      <c r="W45" s="88"/>
      <c r="X45" s="88" t="s">
        <v>16</v>
      </c>
      <c r="Y45" s="87" t="s">
        <v>16</v>
      </c>
      <c r="Z45" s="87" t="s">
        <v>36</v>
      </c>
      <c r="AA45" s="87" t="s">
        <v>16</v>
      </c>
      <c r="AB45" s="87" t="s">
        <v>36</v>
      </c>
      <c r="AC45" s="87" t="s">
        <v>17</v>
      </c>
      <c r="AD45" s="87" t="s">
        <v>37</v>
      </c>
      <c r="AE45" s="87" t="s">
        <v>36</v>
      </c>
      <c r="AF45" s="88">
        <v>3.5</v>
      </c>
      <c r="AG45" s="90">
        <v>14</v>
      </c>
    </row>
    <row r="46" spans="1:33" ht="12.75">
      <c r="A46" s="87" t="s">
        <v>97</v>
      </c>
      <c r="B46" s="88">
        <v>132</v>
      </c>
      <c r="C46" s="87"/>
      <c r="D46" s="87" t="s">
        <v>208</v>
      </c>
      <c r="E46" s="87"/>
      <c r="F46" s="87" t="s">
        <v>209</v>
      </c>
      <c r="G46" s="88" t="s">
        <v>110</v>
      </c>
      <c r="H46" s="87" t="s">
        <v>210</v>
      </c>
      <c r="I46" s="87"/>
      <c r="J46" s="87" t="s">
        <v>211</v>
      </c>
      <c r="K46" s="87" t="s">
        <v>104</v>
      </c>
      <c r="L46" s="89" t="s">
        <v>199</v>
      </c>
      <c r="M46" s="89" t="s">
        <v>157</v>
      </c>
      <c r="N46" s="87">
        <v>50</v>
      </c>
      <c r="O46" s="87"/>
      <c r="P46" s="87"/>
      <c r="Q46" s="87"/>
      <c r="R46" s="87"/>
      <c r="S46" s="87"/>
      <c r="T46" s="88"/>
      <c r="U46" s="88" t="s">
        <v>110</v>
      </c>
      <c r="V46" s="88" t="s">
        <v>110</v>
      </c>
      <c r="W46" s="88"/>
      <c r="X46" s="88" t="s">
        <v>212</v>
      </c>
      <c r="Y46" s="87" t="s">
        <v>16</v>
      </c>
      <c r="Z46" s="87" t="s">
        <v>38</v>
      </c>
      <c r="AA46" s="87" t="s">
        <v>16</v>
      </c>
      <c r="AB46" s="87" t="s">
        <v>38</v>
      </c>
      <c r="AC46" s="87" t="s">
        <v>17</v>
      </c>
      <c r="AD46" s="87" t="s">
        <v>39</v>
      </c>
      <c r="AE46" s="87" t="s">
        <v>38</v>
      </c>
      <c r="AF46" s="88">
        <v>2</v>
      </c>
      <c r="AG46" s="90" t="s">
        <v>207</v>
      </c>
    </row>
    <row r="47" spans="1:33" ht="12.75">
      <c r="A47" s="87" t="s">
        <v>224</v>
      </c>
      <c r="B47" s="88">
        <v>85</v>
      </c>
      <c r="C47" s="87">
        <v>35082</v>
      </c>
      <c r="D47" s="87" t="s">
        <v>225</v>
      </c>
      <c r="E47" s="87">
        <v>93648</v>
      </c>
      <c r="F47" s="87" t="s">
        <v>226</v>
      </c>
      <c r="G47" s="88" t="s">
        <v>227</v>
      </c>
      <c r="H47" s="87" t="s">
        <v>228</v>
      </c>
      <c r="I47" s="87" t="s">
        <v>229</v>
      </c>
      <c r="J47" s="87" t="s">
        <v>103</v>
      </c>
      <c r="K47" s="87" t="s">
        <v>104</v>
      </c>
      <c r="L47" s="89" t="s">
        <v>230</v>
      </c>
      <c r="M47" s="89" t="s">
        <v>231</v>
      </c>
      <c r="N47" s="87">
        <v>77</v>
      </c>
      <c r="O47" s="87">
        <v>114</v>
      </c>
      <c r="P47" s="87"/>
      <c r="Q47" s="87" t="s">
        <v>229</v>
      </c>
      <c r="R47" s="87"/>
      <c r="S47" s="87"/>
      <c r="T47" s="88"/>
      <c r="U47" s="88" t="s">
        <v>227</v>
      </c>
      <c r="V47" s="88" t="s">
        <v>100</v>
      </c>
      <c r="W47" s="88" t="s">
        <v>232</v>
      </c>
      <c r="X47" s="88" t="s">
        <v>232</v>
      </c>
      <c r="Y47" s="87" t="s">
        <v>26</v>
      </c>
      <c r="Z47" s="87" t="s">
        <v>6</v>
      </c>
      <c r="AA47" s="87" t="s">
        <v>26</v>
      </c>
      <c r="AB47" s="87" t="s">
        <v>6</v>
      </c>
      <c r="AC47" s="87" t="s">
        <v>27</v>
      </c>
      <c r="AD47" s="87" t="s">
        <v>7</v>
      </c>
      <c r="AE47" s="87" t="s">
        <v>6</v>
      </c>
      <c r="AF47" s="88">
        <v>9</v>
      </c>
      <c r="AG47" s="90">
        <v>1</v>
      </c>
    </row>
    <row r="48" spans="1:33" ht="12.75">
      <c r="A48" s="87" t="s">
        <v>224</v>
      </c>
      <c r="B48" s="88">
        <v>122</v>
      </c>
      <c r="C48" s="87">
        <v>45933</v>
      </c>
      <c r="D48" s="87" t="s">
        <v>233</v>
      </c>
      <c r="E48" s="87">
        <v>103456</v>
      </c>
      <c r="F48" s="87" t="s">
        <v>234</v>
      </c>
      <c r="G48" s="88" t="s">
        <v>129</v>
      </c>
      <c r="H48" s="87" t="s">
        <v>235</v>
      </c>
      <c r="I48" s="87" t="s">
        <v>236</v>
      </c>
      <c r="J48" s="87" t="s">
        <v>103</v>
      </c>
      <c r="K48" s="87" t="s">
        <v>104</v>
      </c>
      <c r="L48" s="89" t="s">
        <v>237</v>
      </c>
      <c r="M48" s="89" t="s">
        <v>238</v>
      </c>
      <c r="N48" s="87">
        <v>77</v>
      </c>
      <c r="O48" s="87">
        <v>5</v>
      </c>
      <c r="P48" s="87"/>
      <c r="Q48" s="87" t="s">
        <v>239</v>
      </c>
      <c r="R48" s="87"/>
      <c r="S48" s="87" t="s">
        <v>240</v>
      </c>
      <c r="T48" s="88"/>
      <c r="U48" s="88" t="s">
        <v>129</v>
      </c>
      <c r="V48" s="88" t="s">
        <v>129</v>
      </c>
      <c r="W48" s="88" t="s">
        <v>241</v>
      </c>
      <c r="X48" s="88" t="s">
        <v>241</v>
      </c>
      <c r="Y48" s="87" t="s">
        <v>28</v>
      </c>
      <c r="Z48" s="87" t="s">
        <v>12</v>
      </c>
      <c r="AA48" s="87" t="s">
        <v>28</v>
      </c>
      <c r="AB48" s="87" t="s">
        <v>12</v>
      </c>
      <c r="AC48" s="87" t="s">
        <v>29</v>
      </c>
      <c r="AD48" s="87" t="s">
        <v>13</v>
      </c>
      <c r="AE48" s="87" t="s">
        <v>12</v>
      </c>
      <c r="AF48" s="88">
        <v>8</v>
      </c>
      <c r="AG48" s="90">
        <v>3</v>
      </c>
    </row>
    <row r="49" spans="1:33" ht="12.75">
      <c r="A49" s="87" t="s">
        <v>224</v>
      </c>
      <c r="B49" s="88">
        <v>125</v>
      </c>
      <c r="C49" s="87"/>
      <c r="D49" s="87" t="s">
        <v>242</v>
      </c>
      <c r="E49" s="87"/>
      <c r="F49" s="87" t="s">
        <v>243</v>
      </c>
      <c r="G49" s="88" t="s">
        <v>110</v>
      </c>
      <c r="H49" s="87" t="s">
        <v>244</v>
      </c>
      <c r="I49" s="87" t="s">
        <v>245</v>
      </c>
      <c r="J49" s="87" t="s">
        <v>211</v>
      </c>
      <c r="K49" s="87" t="s">
        <v>104</v>
      </c>
      <c r="L49" s="89" t="s">
        <v>182</v>
      </c>
      <c r="M49" s="89" t="s">
        <v>182</v>
      </c>
      <c r="N49" s="87">
        <v>50</v>
      </c>
      <c r="O49" s="87">
        <v>204</v>
      </c>
      <c r="P49" s="87"/>
      <c r="Q49" s="87" t="s">
        <v>246</v>
      </c>
      <c r="R49" s="87"/>
      <c r="S49" s="87" t="s">
        <v>247</v>
      </c>
      <c r="T49" s="88"/>
      <c r="U49" s="88" t="s">
        <v>110</v>
      </c>
      <c r="V49" s="88" t="s">
        <v>110</v>
      </c>
      <c r="W49" s="88" t="s">
        <v>248</v>
      </c>
      <c r="X49" s="88" t="s">
        <v>248</v>
      </c>
      <c r="Y49" s="87" t="s">
        <v>12</v>
      </c>
      <c r="Z49" s="87" t="s">
        <v>32</v>
      </c>
      <c r="AA49" s="87" t="s">
        <v>12</v>
      </c>
      <c r="AB49" s="87" t="s">
        <v>32</v>
      </c>
      <c r="AC49" s="87" t="s">
        <v>13</v>
      </c>
      <c r="AD49" s="87" t="s">
        <v>33</v>
      </c>
      <c r="AE49" s="87" t="s">
        <v>32</v>
      </c>
      <c r="AF49" s="88">
        <v>7</v>
      </c>
      <c r="AG49" s="90">
        <v>5</v>
      </c>
    </row>
    <row r="50" spans="1:33" ht="12.75">
      <c r="A50" s="87" t="s">
        <v>224</v>
      </c>
      <c r="B50" s="88">
        <v>93</v>
      </c>
      <c r="C50" s="87">
        <v>40687</v>
      </c>
      <c r="D50" s="87" t="s">
        <v>160</v>
      </c>
      <c r="E50" s="87">
        <v>38551</v>
      </c>
      <c r="F50" s="87" t="s">
        <v>161</v>
      </c>
      <c r="G50" s="88" t="s">
        <v>147</v>
      </c>
      <c r="H50" s="87" t="s">
        <v>162</v>
      </c>
      <c r="I50" s="87" t="s">
        <v>163</v>
      </c>
      <c r="J50" s="87" t="s">
        <v>164</v>
      </c>
      <c r="K50" s="87" t="s">
        <v>104</v>
      </c>
      <c r="L50" s="89" t="s">
        <v>165</v>
      </c>
      <c r="M50" s="89" t="s">
        <v>166</v>
      </c>
      <c r="N50" s="87">
        <v>50</v>
      </c>
      <c r="O50" s="87">
        <v>148</v>
      </c>
      <c r="P50" s="87"/>
      <c r="Q50" s="87" t="s">
        <v>167</v>
      </c>
      <c r="R50" s="87"/>
      <c r="S50" s="87" t="s">
        <v>168</v>
      </c>
      <c r="T50" s="88"/>
      <c r="U50" s="88" t="s">
        <v>147</v>
      </c>
      <c r="V50" s="88" t="s">
        <v>147</v>
      </c>
      <c r="W50" s="88" t="s">
        <v>257</v>
      </c>
      <c r="X50" s="88" t="s">
        <v>257</v>
      </c>
      <c r="Y50" s="87" t="s">
        <v>24</v>
      </c>
      <c r="Z50" s="87" t="s">
        <v>18</v>
      </c>
      <c r="AA50" s="87" t="s">
        <v>24</v>
      </c>
      <c r="AB50" s="87" t="s">
        <v>18</v>
      </c>
      <c r="AC50" s="87" t="s">
        <v>25</v>
      </c>
      <c r="AD50" s="87" t="s">
        <v>19</v>
      </c>
      <c r="AE50" s="87" t="s">
        <v>18</v>
      </c>
      <c r="AF50" s="88">
        <v>6</v>
      </c>
      <c r="AG50" s="90">
        <v>7</v>
      </c>
    </row>
    <row r="51" spans="1:33" ht="12.75">
      <c r="A51" s="87" t="s">
        <v>224</v>
      </c>
      <c r="B51" s="88">
        <v>105</v>
      </c>
      <c r="C51" s="87">
        <v>81667</v>
      </c>
      <c r="D51" s="87" t="s">
        <v>286</v>
      </c>
      <c r="E51" s="87">
        <v>69141</v>
      </c>
      <c r="F51" s="87" t="s">
        <v>287</v>
      </c>
      <c r="G51" s="88" t="s">
        <v>284</v>
      </c>
      <c r="H51" s="87" t="s">
        <v>288</v>
      </c>
      <c r="I51" s="87" t="s">
        <v>289</v>
      </c>
      <c r="J51" s="87" t="s">
        <v>103</v>
      </c>
      <c r="K51" s="87" t="s">
        <v>104</v>
      </c>
      <c r="L51" s="89" t="s">
        <v>121</v>
      </c>
      <c r="M51" s="89" t="s">
        <v>122</v>
      </c>
      <c r="N51" s="87">
        <v>77</v>
      </c>
      <c r="O51" s="87">
        <v>44</v>
      </c>
      <c r="P51" s="87"/>
      <c r="Q51" s="87" t="s">
        <v>289</v>
      </c>
      <c r="R51" s="87"/>
      <c r="S51" s="87"/>
      <c r="T51" s="88"/>
      <c r="U51" s="88" t="s">
        <v>284</v>
      </c>
      <c r="V51" s="88" t="s">
        <v>284</v>
      </c>
      <c r="W51" s="88" t="s">
        <v>290</v>
      </c>
      <c r="X51" s="88" t="s">
        <v>290</v>
      </c>
      <c r="Y51" s="87" t="s">
        <v>42</v>
      </c>
      <c r="Z51" s="87" t="s">
        <v>40</v>
      </c>
      <c r="AA51" s="87" t="s">
        <v>42</v>
      </c>
      <c r="AB51" s="87" t="s">
        <v>40</v>
      </c>
      <c r="AC51" s="87" t="s">
        <v>291</v>
      </c>
      <c r="AD51" s="87" t="s">
        <v>41</v>
      </c>
      <c r="AE51" s="87" t="s">
        <v>40</v>
      </c>
      <c r="AF51" s="88">
        <v>2</v>
      </c>
      <c r="AG51" s="90" t="s">
        <v>285</v>
      </c>
    </row>
    <row r="94" spans="1:33" ht="12.75">
      <c r="A94" s="87"/>
      <c r="B94" s="88"/>
      <c r="C94" s="87"/>
      <c r="D94" s="87"/>
      <c r="E94" s="87"/>
      <c r="F94" s="87"/>
      <c r="G94" s="88"/>
      <c r="H94" s="87"/>
      <c r="I94" s="87"/>
      <c r="J94" s="87"/>
      <c r="K94" s="87"/>
      <c r="L94" s="89"/>
      <c r="M94" s="89"/>
      <c r="N94" s="87"/>
      <c r="O94" s="87"/>
      <c r="P94" s="87"/>
      <c r="Q94" s="87"/>
      <c r="R94" s="87"/>
      <c r="S94" s="87"/>
      <c r="T94" s="88"/>
      <c r="U94" s="88"/>
      <c r="V94" s="88"/>
      <c r="W94" s="88"/>
      <c r="X94" s="88"/>
      <c r="Y94" s="87"/>
      <c r="Z94" s="87"/>
      <c r="AA94" s="87"/>
      <c r="AB94" s="87"/>
      <c r="AC94" s="87"/>
      <c r="AD94" s="87"/>
      <c r="AE94" s="87"/>
      <c r="AF94" s="88"/>
      <c r="AG94" s="90"/>
    </row>
    <row r="95" spans="1:33" ht="12.75">
      <c r="A95" s="87"/>
      <c r="B95" s="88"/>
      <c r="C95" s="87"/>
      <c r="D95" s="87"/>
      <c r="E95" s="87"/>
      <c r="F95" s="87"/>
      <c r="G95" s="88"/>
      <c r="H95" s="87"/>
      <c r="I95" s="87"/>
      <c r="J95" s="87"/>
      <c r="K95" s="87"/>
      <c r="L95" s="89"/>
      <c r="M95" s="89"/>
      <c r="N95" s="87"/>
      <c r="O95" s="87"/>
      <c r="P95" s="87"/>
      <c r="Q95" s="87"/>
      <c r="R95" s="87"/>
      <c r="S95" s="87"/>
      <c r="T95" s="88"/>
      <c r="U95" s="88"/>
      <c r="V95" s="88"/>
      <c r="W95" s="88"/>
      <c r="X95" s="88"/>
      <c r="Y95" s="87"/>
      <c r="Z95" s="87"/>
      <c r="AA95" s="87"/>
      <c r="AB95" s="87"/>
      <c r="AC95" s="87"/>
      <c r="AD95" s="87"/>
      <c r="AE95" s="87"/>
      <c r="AF95" s="88"/>
      <c r="AG95" s="90"/>
    </row>
    <row r="96" spans="1:33" ht="12.75">
      <c r="A96" s="87"/>
      <c r="B96" s="88"/>
      <c r="C96" s="87"/>
      <c r="D96" s="87"/>
      <c r="E96" s="87"/>
      <c r="F96" s="87"/>
      <c r="G96" s="88"/>
      <c r="H96" s="87"/>
      <c r="I96" s="87"/>
      <c r="J96" s="87"/>
      <c r="K96" s="87"/>
      <c r="L96" s="89"/>
      <c r="M96" s="89"/>
      <c r="N96" s="87"/>
      <c r="O96" s="87"/>
      <c r="P96" s="87"/>
      <c r="Q96" s="87"/>
      <c r="R96" s="87"/>
      <c r="S96" s="87"/>
      <c r="T96" s="88"/>
      <c r="U96" s="88"/>
      <c r="V96" s="88"/>
      <c r="W96" s="88"/>
      <c r="X96" s="88"/>
      <c r="Y96" s="87"/>
      <c r="Z96" s="87"/>
      <c r="AA96" s="87"/>
      <c r="AB96" s="87"/>
      <c r="AC96" s="87"/>
      <c r="AD96" s="87"/>
      <c r="AE96" s="87"/>
      <c r="AF96" s="88"/>
      <c r="AG96" s="90"/>
    </row>
    <row r="97" spans="1:33" ht="12.75">
      <c r="A97" s="87"/>
      <c r="B97" s="88"/>
      <c r="C97" s="87"/>
      <c r="D97" s="87"/>
      <c r="E97" s="87"/>
      <c r="F97" s="87"/>
      <c r="G97" s="88"/>
      <c r="H97" s="87"/>
      <c r="I97" s="87"/>
      <c r="J97" s="87"/>
      <c r="K97" s="87"/>
      <c r="L97" s="89"/>
      <c r="M97" s="89"/>
      <c r="N97" s="87"/>
      <c r="O97" s="87"/>
      <c r="P97" s="87"/>
      <c r="Q97" s="87"/>
      <c r="R97" s="87"/>
      <c r="S97" s="87"/>
      <c r="T97" s="88"/>
      <c r="U97" s="88"/>
      <c r="V97" s="88"/>
      <c r="W97" s="88"/>
      <c r="X97" s="88"/>
      <c r="Y97" s="87"/>
      <c r="Z97" s="87"/>
      <c r="AA97" s="87"/>
      <c r="AB97" s="87"/>
      <c r="AC97" s="87"/>
      <c r="AD97" s="87"/>
      <c r="AE97" s="87"/>
      <c r="AF97" s="88"/>
      <c r="AG97" s="90"/>
    </row>
    <row r="98" spans="1:33" ht="12.75">
      <c r="A98" s="87"/>
      <c r="B98" s="88"/>
      <c r="C98" s="87"/>
      <c r="D98" s="87"/>
      <c r="E98" s="87"/>
      <c r="F98" s="87"/>
      <c r="G98" s="88"/>
      <c r="H98" s="87"/>
      <c r="I98" s="87"/>
      <c r="J98" s="87"/>
      <c r="K98" s="87"/>
      <c r="L98" s="89"/>
      <c r="M98" s="89"/>
      <c r="N98" s="87"/>
      <c r="O98" s="87"/>
      <c r="P98" s="87"/>
      <c r="Q98" s="87"/>
      <c r="R98" s="87"/>
      <c r="S98" s="87"/>
      <c r="T98" s="88"/>
      <c r="U98" s="88"/>
      <c r="V98" s="88"/>
      <c r="W98" s="88"/>
      <c r="X98" s="88"/>
      <c r="Y98" s="87"/>
      <c r="Z98" s="87"/>
      <c r="AA98" s="87"/>
      <c r="AB98" s="87"/>
      <c r="AC98" s="87"/>
      <c r="AD98" s="87"/>
      <c r="AE98" s="87"/>
      <c r="AF98" s="88"/>
      <c r="AG98" s="90"/>
    </row>
    <row r="99" spans="1:33" ht="12.75">
      <c r="A99" s="87"/>
      <c r="B99" s="88"/>
      <c r="C99" s="87"/>
      <c r="D99" s="87"/>
      <c r="E99" s="87"/>
      <c r="F99" s="87"/>
      <c r="G99" s="88"/>
      <c r="H99" s="87"/>
      <c r="I99" s="87"/>
      <c r="J99" s="87"/>
      <c r="K99" s="87"/>
      <c r="L99" s="89"/>
      <c r="M99" s="89"/>
      <c r="N99" s="87"/>
      <c r="O99" s="87"/>
      <c r="P99" s="87"/>
      <c r="Q99" s="87"/>
      <c r="R99" s="87"/>
      <c r="S99" s="87"/>
      <c r="T99" s="88"/>
      <c r="U99" s="88"/>
      <c r="V99" s="88"/>
      <c r="W99" s="88"/>
      <c r="X99" s="88"/>
      <c r="Y99" s="87"/>
      <c r="Z99" s="87"/>
      <c r="AA99" s="87"/>
      <c r="AB99" s="87"/>
      <c r="AC99" s="87"/>
      <c r="AD99" s="87"/>
      <c r="AE99" s="87"/>
      <c r="AF99" s="88"/>
      <c r="AG99" s="90"/>
    </row>
    <row r="100" spans="1:33" ht="12.75">
      <c r="A100" s="87"/>
      <c r="B100" s="88"/>
      <c r="C100" s="87"/>
      <c r="D100" s="87"/>
      <c r="E100" s="87"/>
      <c r="F100" s="87"/>
      <c r="G100" s="88"/>
      <c r="H100" s="87"/>
      <c r="I100" s="87"/>
      <c r="J100" s="87"/>
      <c r="K100" s="87"/>
      <c r="L100" s="89"/>
      <c r="M100" s="89"/>
      <c r="N100" s="87"/>
      <c r="O100" s="87"/>
      <c r="P100" s="87"/>
      <c r="Q100" s="87"/>
      <c r="R100" s="87"/>
      <c r="S100" s="87"/>
      <c r="T100" s="88"/>
      <c r="U100" s="88"/>
      <c r="V100" s="88"/>
      <c r="W100" s="88"/>
      <c r="X100" s="88"/>
      <c r="Y100" s="87"/>
      <c r="Z100" s="87"/>
      <c r="AA100" s="87"/>
      <c r="AB100" s="87"/>
      <c r="AC100" s="87"/>
      <c r="AD100" s="87"/>
      <c r="AE100" s="87"/>
      <c r="AF100" s="88"/>
      <c r="AG100" s="90"/>
    </row>
    <row r="101" spans="1:33" ht="12.75">
      <c r="A101" s="87"/>
      <c r="B101" s="88"/>
      <c r="C101" s="87"/>
      <c r="D101" s="87"/>
      <c r="E101" s="87"/>
      <c r="F101" s="87"/>
      <c r="G101" s="88"/>
      <c r="H101" s="87"/>
      <c r="I101" s="87"/>
      <c r="J101" s="87"/>
      <c r="K101" s="87"/>
      <c r="L101" s="89"/>
      <c r="M101" s="89"/>
      <c r="N101" s="87"/>
      <c r="O101" s="87"/>
      <c r="P101" s="87"/>
      <c r="Q101" s="87"/>
      <c r="R101" s="87"/>
      <c r="S101" s="87"/>
      <c r="T101" s="88"/>
      <c r="U101" s="88"/>
      <c r="V101" s="88"/>
      <c r="W101" s="88"/>
      <c r="X101" s="88"/>
      <c r="Y101" s="87"/>
      <c r="Z101" s="87"/>
      <c r="AA101" s="87"/>
      <c r="AB101" s="87"/>
      <c r="AC101" s="87"/>
      <c r="AD101" s="87"/>
      <c r="AE101" s="87"/>
      <c r="AF101" s="88"/>
      <c r="AG101" s="90"/>
    </row>
    <row r="102" spans="1:33" ht="12.75">
      <c r="A102" s="87"/>
      <c r="B102" s="88"/>
      <c r="C102" s="87"/>
      <c r="D102" s="87"/>
      <c r="E102" s="87"/>
      <c r="F102" s="87"/>
      <c r="G102" s="88"/>
      <c r="H102" s="87"/>
      <c r="I102" s="87"/>
      <c r="J102" s="87"/>
      <c r="K102" s="87"/>
      <c r="L102" s="89"/>
      <c r="M102" s="89"/>
      <c r="N102" s="87"/>
      <c r="O102" s="87"/>
      <c r="P102" s="87"/>
      <c r="Q102" s="87"/>
      <c r="R102" s="87"/>
      <c r="S102" s="87"/>
      <c r="T102" s="88"/>
      <c r="U102" s="88"/>
      <c r="V102" s="88"/>
      <c r="W102" s="88"/>
      <c r="X102" s="88"/>
      <c r="Y102" s="87"/>
      <c r="Z102" s="87"/>
      <c r="AA102" s="87"/>
      <c r="AB102" s="87"/>
      <c r="AC102" s="87"/>
      <c r="AD102" s="87"/>
      <c r="AE102" s="87"/>
      <c r="AF102" s="88"/>
      <c r="AG102" s="90"/>
    </row>
    <row r="103" spans="1:33" ht="12.75">
      <c r="A103" s="87"/>
      <c r="B103" s="88"/>
      <c r="C103" s="87"/>
      <c r="D103" s="87"/>
      <c r="E103" s="87"/>
      <c r="F103" s="87"/>
      <c r="G103" s="88"/>
      <c r="H103" s="87"/>
      <c r="I103" s="87"/>
      <c r="J103" s="87"/>
      <c r="K103" s="87"/>
      <c r="L103" s="89"/>
      <c r="M103" s="89"/>
      <c r="N103" s="87"/>
      <c r="O103" s="87"/>
      <c r="P103" s="87"/>
      <c r="Q103" s="87"/>
      <c r="R103" s="87"/>
      <c r="S103" s="87"/>
      <c r="T103" s="88"/>
      <c r="U103" s="88"/>
      <c r="V103" s="88"/>
      <c r="W103" s="88"/>
      <c r="X103" s="88"/>
      <c r="Y103" s="87"/>
      <c r="Z103" s="87"/>
      <c r="AA103" s="87"/>
      <c r="AB103" s="87"/>
      <c r="AC103" s="87"/>
      <c r="AD103" s="87"/>
      <c r="AE103" s="87"/>
      <c r="AF103" s="88"/>
      <c r="AG103" s="9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Ovanes</cp:lastModifiedBy>
  <dcterms:created xsi:type="dcterms:W3CDTF">2017-04-24T08:05:27Z</dcterms:created>
  <dcterms:modified xsi:type="dcterms:W3CDTF">2017-05-24T12:16:05Z</dcterms:modified>
  <cp:category/>
  <cp:version/>
  <cp:contentType/>
  <cp:contentStatus/>
</cp:coreProperties>
</file>