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474" activeTab="5"/>
  </bookViews>
  <sheets>
    <sheet name="ИД" sheetId="1" r:id="rId1"/>
    <sheet name="ИМ" sheetId="2" r:id="rId2"/>
    <sheet name="СП" sheetId="3" r:id="rId3"/>
    <sheet name="ТР" sheetId="4" r:id="rId4"/>
    <sheet name="ГР" sheetId="5" r:id="rId5"/>
    <sheet name="Командный результат" sheetId="6" r:id="rId6"/>
  </sheets>
  <definedNames>
    <definedName name="Excel_BuiltIn_Print_Area" localSheetId="4">'ГР'!$A$1:$T$34</definedName>
    <definedName name="Excel_BuiltIn_Print_Area" localSheetId="0">'ИД'!$A$1:$T$25</definedName>
    <definedName name="Excel_BuiltIn_Print_Area" localSheetId="1">'ИМ'!$A$1:$T$14</definedName>
    <definedName name="Excel_BuiltIn_Print_Area" localSheetId="5">'Командный результат'!$A$1:$I$24</definedName>
    <definedName name="Excel_BuiltIn_Print_Area" localSheetId="2">'СП'!$A$1:$T$22</definedName>
    <definedName name="Excel_BuiltIn_Print_Area" localSheetId="3">'ТР'!$A$1:$T$26</definedName>
    <definedName name="_xlnm.Print_Titles" localSheetId="4">'ГР'!$4:$5</definedName>
    <definedName name="_xlnm.Print_Titles" localSheetId="0">'ИД'!$9:$10</definedName>
    <definedName name="_xlnm.Print_Titles" localSheetId="1">'ИМ'!$10:$11</definedName>
    <definedName name="_xlnm.Print_Titles" localSheetId="5">'Командный результат'!$8:$8</definedName>
    <definedName name="_xlnm.Print_Titles" localSheetId="2">'СП'!$10:$11</definedName>
    <definedName name="_xlnm.Print_Titles" localSheetId="3">'ТР'!$10:$11</definedName>
    <definedName name="_xlnm.Print_Area" localSheetId="0">'ИД'!$A$1:$T$26</definedName>
    <definedName name="_xlnm.Print_Area" localSheetId="1">'ИМ'!$A$1:$T$18</definedName>
    <definedName name="_xlnm.Print_Area" localSheetId="5">'Командный результат'!$A$1:$I$28</definedName>
    <definedName name="_xlnm.Print_Area" localSheetId="2">'СП'!$A$1:$T$23</definedName>
    <definedName name="_xlnm.Print_Area" localSheetId="3">'ТР'!$A$1:$T$30</definedName>
  </definedNames>
  <calcPr fullCalcOnLoad="1"/>
</workbook>
</file>

<file path=xl/sharedStrings.xml><?xml version="1.0" encoding="utf-8"?>
<sst xmlns="http://schemas.openxmlformats.org/spreadsheetml/2006/main" count="334" uniqueCount="110">
  <si>
    <t>Московские студенческие спортивные игры по спортивной аэробике</t>
  </si>
  <si>
    <t>13.12.2019                                                                                                                                      г. Москва, ИЕСТ МГПУ</t>
  </si>
  <si>
    <t>Соло девушки</t>
  </si>
  <si>
    <t>Артистичность</t>
  </si>
  <si>
    <t>Исполнение</t>
  </si>
  <si>
    <t>Сложность</t>
  </si>
  <si>
    <t>1.</t>
  </si>
  <si>
    <t>4.</t>
  </si>
  <si>
    <t>7.</t>
  </si>
  <si>
    <t>2.</t>
  </si>
  <si>
    <t>5.</t>
  </si>
  <si>
    <t>8.</t>
  </si>
  <si>
    <t>3.</t>
  </si>
  <si>
    <t>6.</t>
  </si>
  <si>
    <t>№</t>
  </si>
  <si>
    <t>Фамилия, Имя</t>
  </si>
  <si>
    <t>ВУЗ</t>
  </si>
  <si>
    <t>СР</t>
  </si>
  <si>
    <t xml:space="preserve">  Сбавки</t>
  </si>
  <si>
    <t>Общий балл</t>
  </si>
  <si>
    <t>Место</t>
  </si>
  <si>
    <t>А1</t>
  </si>
  <si>
    <t>А2</t>
  </si>
  <si>
    <t>А3</t>
  </si>
  <si>
    <t>И1</t>
  </si>
  <si>
    <t>И2</t>
  </si>
  <si>
    <t>И3</t>
  </si>
  <si>
    <t>С1</t>
  </si>
  <si>
    <t>С2</t>
  </si>
  <si>
    <t>Э</t>
  </si>
  <si>
    <t>Л</t>
  </si>
  <si>
    <t>Глав. Судья</t>
  </si>
  <si>
    <t>Гусева Яна</t>
  </si>
  <si>
    <t>РГСУ</t>
  </si>
  <si>
    <t>Лютикова Марина</t>
  </si>
  <si>
    <t>РГГУ (лично)</t>
  </si>
  <si>
    <t>Картушина Любовь</t>
  </si>
  <si>
    <t>ФУ (лично)</t>
  </si>
  <si>
    <t>Хмарук Елизавета</t>
  </si>
  <si>
    <t>МГСУ</t>
  </si>
  <si>
    <t>Антоненко Светлана</t>
  </si>
  <si>
    <t>МПГУ</t>
  </si>
  <si>
    <t>Штыркова Елена</t>
  </si>
  <si>
    <t>МГУ</t>
  </si>
  <si>
    <t>Булва Валерия</t>
  </si>
  <si>
    <t>МГИМО</t>
  </si>
  <si>
    <t>Черникова Ирина</t>
  </si>
  <si>
    <t>РХТУ</t>
  </si>
  <si>
    <t>Петрова Юлиана</t>
  </si>
  <si>
    <t>ФУ</t>
  </si>
  <si>
    <t>Чудакова Анна</t>
  </si>
  <si>
    <t>МГПУ</t>
  </si>
  <si>
    <t>Гудилка Кристина</t>
  </si>
  <si>
    <t>РГГУ</t>
  </si>
  <si>
    <t>Ларионова Юлия</t>
  </si>
  <si>
    <t>РГАУ</t>
  </si>
  <si>
    <t xml:space="preserve">Главный судья </t>
  </si>
  <si>
    <t>Михайлова Э.И.</t>
  </si>
  <si>
    <t>Главный секретарь</t>
  </si>
  <si>
    <t>Деревлева Е.Б.</t>
  </si>
  <si>
    <t>Соло юноши</t>
  </si>
  <si>
    <t>Белоусов Алексей</t>
  </si>
  <si>
    <t>Смешанные пары</t>
  </si>
  <si>
    <t>Остапенко Илья</t>
  </si>
  <si>
    <t>Засыпкина Оксана</t>
  </si>
  <si>
    <t>Жебелева Екатерина</t>
  </si>
  <si>
    <t xml:space="preserve">Шурупов Денис </t>
  </si>
  <si>
    <t>Черноусова Дарья</t>
  </si>
  <si>
    <t>Магомедов Абдула</t>
  </si>
  <si>
    <t>Лутфуллина Элина</t>
  </si>
  <si>
    <t xml:space="preserve">Козлов Роман </t>
  </si>
  <si>
    <t>Трио</t>
  </si>
  <si>
    <t>Заякина Анастасия</t>
  </si>
  <si>
    <t>Исеева Алина</t>
  </si>
  <si>
    <t xml:space="preserve">Ястребкова Екатерина </t>
  </si>
  <si>
    <t>Джаназян Гарсеван</t>
  </si>
  <si>
    <t>Хромовских Лидия</t>
  </si>
  <si>
    <t>Шохолова Дарья</t>
  </si>
  <si>
    <t xml:space="preserve">Штыркова Елена </t>
  </si>
  <si>
    <t>Родникова Яна</t>
  </si>
  <si>
    <t xml:space="preserve">Хмарук Елизавета </t>
  </si>
  <si>
    <t>Группы</t>
  </si>
  <si>
    <t>14.12.2018                                                                                                                                      г. Москва, ИЕСТ МГПУ</t>
  </si>
  <si>
    <t>Ястребкова Екатерина</t>
  </si>
  <si>
    <t>Мухина Арина</t>
  </si>
  <si>
    <t>Епишина Татьяна</t>
  </si>
  <si>
    <t>Рыбина Алла</t>
  </si>
  <si>
    <t>Соколова Екатерина</t>
  </si>
  <si>
    <t>Кириллова Анастасия</t>
  </si>
  <si>
    <t>Богачева Анна</t>
  </si>
  <si>
    <t>Шурупов Денис</t>
  </si>
  <si>
    <t>Салаватова Азалия</t>
  </si>
  <si>
    <t>Осетрова Мария</t>
  </si>
  <si>
    <t>Щелкунова Анастасия</t>
  </si>
  <si>
    <t>Нейман Полина</t>
  </si>
  <si>
    <t>Ибрагимова Эльвира</t>
  </si>
  <si>
    <t>Главный судья______________</t>
  </si>
  <si>
    <t>Главный секретарь______________</t>
  </si>
  <si>
    <t>Командный результат</t>
  </si>
  <si>
    <t>г. Москва, ИЕСТ МГПУ</t>
  </si>
  <si>
    <t>Соло "Ж"</t>
  </si>
  <si>
    <t>Соло "М"</t>
  </si>
  <si>
    <t>Пары</t>
  </si>
  <si>
    <t>ГУЗ</t>
  </si>
  <si>
    <t>Симонова Алина</t>
  </si>
  <si>
    <t>Джаназян Духик</t>
  </si>
  <si>
    <t>Кашкова Марина</t>
  </si>
  <si>
    <t>Кашинцева Екатерина</t>
  </si>
  <si>
    <t>Соловьев Денис</t>
  </si>
  <si>
    <t>Оскнер Мария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</si>
</sst>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dd/mm/yy"/>
  </numFmts>
  <fonts count="62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 Cyr"/>
      <family val="1"/>
    </font>
    <font>
      <b/>
      <i/>
      <sz val="10"/>
      <color indexed="27"/>
      <name val="Times New Roman Cyr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Arial Cyr"/>
      <family val="2"/>
    </font>
    <font>
      <b/>
      <i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sz val="10"/>
      <name val="Courier New"/>
      <family val="3"/>
    </font>
    <font>
      <b/>
      <sz val="10"/>
      <name val="Arial"/>
      <family val="2"/>
    </font>
    <font>
      <b/>
      <sz val="8"/>
      <name val="Arial"/>
      <family val="2"/>
    </font>
    <font>
      <sz val="10"/>
      <name val="Droid Sans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Times New Roman Cyr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sz val="8"/>
      <name val="Courier New"/>
      <family val="3"/>
    </font>
    <font>
      <b/>
      <sz val="8"/>
      <name val="Arial Cyr"/>
      <family val="2"/>
    </font>
    <font>
      <sz val="9"/>
      <name val="Times New Roman Cyr"/>
      <family val="1"/>
    </font>
    <font>
      <b/>
      <sz val="9"/>
      <color indexed="10"/>
      <name val="Times New Roman Cyr"/>
      <family val="1"/>
    </font>
    <font>
      <b/>
      <i/>
      <sz val="10"/>
      <color indexed="8"/>
      <name val="Times New Roman Cyr"/>
      <family val="1"/>
    </font>
    <font>
      <b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1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4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/>
    </xf>
    <xf numFmtId="1" fontId="14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175" fontId="17" fillId="0" borderId="16" xfId="0" applyNumberFormat="1" applyFont="1" applyFill="1" applyBorder="1" applyAlignment="1">
      <alignment horizontal="center" vertical="center"/>
    </xf>
    <xf numFmtId="175" fontId="17" fillId="0" borderId="17" xfId="0" applyNumberFormat="1" applyFont="1" applyFill="1" applyBorder="1" applyAlignment="1">
      <alignment horizontal="center" vertical="center"/>
    </xf>
    <xf numFmtId="174" fontId="18" fillId="33" borderId="17" xfId="0" applyNumberFormat="1" applyFont="1" applyFill="1" applyBorder="1" applyAlignment="1">
      <alignment horizontal="center" vertical="center"/>
    </xf>
    <xf numFmtId="175" fontId="17" fillId="0" borderId="17" xfId="0" applyNumberFormat="1" applyFont="1" applyBorder="1" applyAlignment="1">
      <alignment horizontal="center" vertical="center"/>
    </xf>
    <xf numFmtId="174" fontId="18" fillId="33" borderId="18" xfId="0" applyNumberFormat="1" applyFont="1" applyFill="1" applyBorder="1" applyAlignment="1">
      <alignment horizontal="center" vertical="center"/>
    </xf>
    <xf numFmtId="175" fontId="17" fillId="0" borderId="16" xfId="0" applyNumberFormat="1" applyFont="1" applyBorder="1" applyAlignment="1">
      <alignment horizontal="center" vertical="center"/>
    </xf>
    <xf numFmtId="175" fontId="17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75" fontId="17" fillId="0" borderId="20" xfId="0" applyNumberFormat="1" applyFont="1" applyFill="1" applyBorder="1" applyAlignment="1">
      <alignment horizontal="center" vertical="center"/>
    </xf>
    <xf numFmtId="2" fontId="19" fillId="33" borderId="21" xfId="0" applyNumberFormat="1" applyFont="1" applyFill="1" applyBorder="1" applyAlignment="1">
      <alignment horizontal="center" vertical="center"/>
    </xf>
    <xf numFmtId="174" fontId="18" fillId="34" borderId="21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5" fontId="17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2" fontId="0" fillId="0" borderId="22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175" fontId="17" fillId="0" borderId="26" xfId="0" applyNumberFormat="1" applyFont="1" applyFill="1" applyBorder="1" applyAlignment="1">
      <alignment horizontal="center" vertical="center"/>
    </xf>
    <xf numFmtId="174" fontId="18" fillId="33" borderId="26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175" fontId="18" fillId="33" borderId="26" xfId="0" applyNumberFormat="1" applyFont="1" applyFill="1" applyBorder="1" applyAlignment="1">
      <alignment horizontal="center" vertical="center"/>
    </xf>
    <xf numFmtId="175" fontId="23" fillId="33" borderId="26" xfId="0" applyNumberFormat="1" applyFont="1" applyFill="1" applyBorder="1" applyAlignment="1">
      <alignment horizontal="center" vertical="center"/>
    </xf>
    <xf numFmtId="2" fontId="19" fillId="33" borderId="26" xfId="0" applyNumberFormat="1" applyFont="1" applyFill="1" applyBorder="1" applyAlignment="1">
      <alignment horizontal="center" vertical="center"/>
    </xf>
    <xf numFmtId="0" fontId="18" fillId="34" borderId="26" xfId="0" applyNumberFormat="1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174" fontId="18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2" fontId="24" fillId="35" borderId="0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2" fontId="18" fillId="35" borderId="0" xfId="0" applyNumberFormat="1" applyFont="1" applyFill="1" applyBorder="1" applyAlignment="1">
      <alignment horizontal="center" vertical="center"/>
    </xf>
    <xf numFmtId="0" fontId="18" fillId="35" borderId="0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2" fillId="36" borderId="11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6" borderId="13" xfId="0" applyFont="1" applyFill="1" applyBorder="1" applyAlignment="1">
      <alignment wrapText="1"/>
    </xf>
    <xf numFmtId="0" fontId="0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174" fontId="14" fillId="34" borderId="29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/>
    </xf>
    <xf numFmtId="174" fontId="0" fillId="0" borderId="15" xfId="0" applyNumberFormat="1" applyFont="1" applyFill="1" applyBorder="1" applyAlignment="1">
      <alignment horizontal="center" vertical="center" wrapText="1"/>
    </xf>
    <xf numFmtId="174" fontId="18" fillId="34" borderId="30" xfId="0" applyNumberFormat="1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6" fillId="0" borderId="28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left"/>
    </xf>
    <xf numFmtId="175" fontId="17" fillId="0" borderId="32" xfId="0" applyNumberFormat="1" applyFont="1" applyFill="1" applyBorder="1" applyAlignment="1">
      <alignment horizontal="center" vertical="center"/>
    </xf>
    <xf numFmtId="175" fontId="17" fillId="0" borderId="33" xfId="0" applyNumberFormat="1" applyFont="1" applyFill="1" applyBorder="1" applyAlignment="1">
      <alignment horizontal="center" vertical="center"/>
    </xf>
    <xf numFmtId="175" fontId="17" fillId="0" borderId="34" xfId="0" applyNumberFormat="1" applyFont="1" applyFill="1" applyBorder="1" applyAlignment="1">
      <alignment horizontal="center" vertical="center"/>
    </xf>
    <xf numFmtId="174" fontId="18" fillId="33" borderId="35" xfId="0" applyNumberFormat="1" applyFont="1" applyFill="1" applyBorder="1" applyAlignment="1">
      <alignment horizontal="center" vertical="center"/>
    </xf>
    <xf numFmtId="175" fontId="17" fillId="0" borderId="36" xfId="0" applyNumberFormat="1" applyFont="1" applyFill="1" applyBorder="1" applyAlignment="1">
      <alignment horizontal="center" vertical="center"/>
    </xf>
    <xf numFmtId="174" fontId="18" fillId="33" borderId="3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75" fontId="17" fillId="0" borderId="35" xfId="0" applyNumberFormat="1" applyFont="1" applyFill="1" applyBorder="1" applyAlignment="1">
      <alignment horizontal="center" vertical="center"/>
    </xf>
    <xf numFmtId="175" fontId="17" fillId="0" borderId="38" xfId="0" applyNumberFormat="1" applyFont="1" applyFill="1" applyBorder="1" applyAlignment="1">
      <alignment horizontal="center" vertical="center"/>
    </xf>
    <xf numFmtId="2" fontId="19" fillId="33" borderId="39" xfId="0" applyNumberFormat="1" applyFont="1" applyFill="1" applyBorder="1" applyAlignment="1">
      <alignment horizontal="center" vertical="center"/>
    </xf>
    <xf numFmtId="174" fontId="18" fillId="34" borderId="39" xfId="0" applyNumberFormat="1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4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 shrinkToFit="1"/>
    </xf>
    <xf numFmtId="0" fontId="14" fillId="33" borderId="30" xfId="0" applyFont="1" applyFill="1" applyBorder="1" applyAlignment="1">
      <alignment horizontal="center" vertical="center" wrapText="1" shrinkToFit="1"/>
    </xf>
    <xf numFmtId="0" fontId="14" fillId="33" borderId="10" xfId="0" applyFont="1" applyFill="1" applyBorder="1" applyAlignment="1">
      <alignment horizontal="center" vertical="center"/>
    </xf>
    <xf numFmtId="174" fontId="14" fillId="34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2" fontId="0" fillId="0" borderId="22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 shrinkToFit="1"/>
    </xf>
    <xf numFmtId="0" fontId="13" fillId="33" borderId="30" xfId="0" applyFont="1" applyFill="1" applyBorder="1" applyAlignment="1">
      <alignment horizontal="center" vertical="center" wrapText="1" shrinkToFit="1"/>
    </xf>
    <xf numFmtId="0" fontId="13" fillId="33" borderId="28" xfId="0" applyFont="1" applyFill="1" applyBorder="1" applyAlignment="1">
      <alignment horizontal="center" vertical="center"/>
    </xf>
    <xf numFmtId="174" fontId="13" fillId="34" borderId="28" xfId="0" applyNumberFormat="1" applyFont="1" applyFill="1" applyBorder="1" applyAlignment="1">
      <alignment horizontal="center" vertical="center" wrapText="1"/>
    </xf>
    <xf numFmtId="1" fontId="13" fillId="33" borderId="28" xfId="0" applyNumberFormat="1" applyFont="1" applyFill="1" applyBorder="1" applyAlignment="1">
      <alignment horizontal="center" vertical="center"/>
    </xf>
    <xf numFmtId="2" fontId="0" fillId="0" borderId="44" xfId="0" applyNumberFormat="1" applyBorder="1" applyAlignment="1">
      <alignment horizontal="left"/>
    </xf>
    <xf numFmtId="0" fontId="13" fillId="0" borderId="30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13" fillId="33" borderId="17" xfId="0" applyFont="1" applyFill="1" applyBorder="1" applyAlignment="1">
      <alignment horizontal="center" vertical="center"/>
    </xf>
    <xf numFmtId="174" fontId="13" fillId="34" borderId="17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2" fontId="24" fillId="0" borderId="17" xfId="0" applyNumberFormat="1" applyFont="1" applyFill="1" applyBorder="1" applyAlignment="1">
      <alignment horizontal="center" vertical="center"/>
    </xf>
    <xf numFmtId="174" fontId="18" fillId="33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2" fontId="18" fillId="33" borderId="17" xfId="0" applyNumberFormat="1" applyFont="1" applyFill="1" applyBorder="1" applyAlignment="1">
      <alignment horizontal="center" vertical="center"/>
    </xf>
    <xf numFmtId="0" fontId="18" fillId="34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horizontal="center" vertical="center"/>
    </xf>
    <xf numFmtId="174" fontId="13" fillId="34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" fontId="24" fillId="0" borderId="43" xfId="0" applyNumberFormat="1" applyFont="1" applyFill="1" applyBorder="1" applyAlignment="1">
      <alignment horizontal="center" vertical="center"/>
    </xf>
    <xf numFmtId="2" fontId="24" fillId="0" borderId="46" xfId="0" applyNumberFormat="1" applyFont="1" applyFill="1" applyBorder="1" applyAlignment="1">
      <alignment horizontal="center" vertical="center"/>
    </xf>
    <xf numFmtId="0" fontId="18" fillId="33" borderId="30" xfId="0" applyNumberFormat="1" applyFont="1" applyFill="1" applyBorder="1" applyAlignment="1">
      <alignment horizontal="center" vertical="center"/>
    </xf>
    <xf numFmtId="2" fontId="24" fillId="0" borderId="47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2" fontId="19" fillId="33" borderId="48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24" fillId="0" borderId="49" xfId="0" applyNumberFormat="1" applyFont="1" applyFill="1" applyBorder="1" applyAlignment="1">
      <alignment horizontal="center" vertical="center"/>
    </xf>
    <xf numFmtId="2" fontId="24" fillId="0" borderId="50" xfId="0" applyNumberFormat="1" applyFont="1" applyFill="1" applyBorder="1" applyAlignment="1">
      <alignment horizontal="center" vertical="center"/>
    </xf>
    <xf numFmtId="2" fontId="24" fillId="0" borderId="51" xfId="0" applyNumberFormat="1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 wrapText="1"/>
    </xf>
    <xf numFmtId="2" fontId="19" fillId="33" borderId="15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 shrinkToFit="1"/>
    </xf>
    <xf numFmtId="0" fontId="13" fillId="36" borderId="30" xfId="0" applyFont="1" applyFill="1" applyBorder="1" applyAlignment="1">
      <alignment horizontal="center" vertical="center" wrapText="1" shrinkToFit="1"/>
    </xf>
    <xf numFmtId="0" fontId="13" fillId="36" borderId="10" xfId="0" applyFont="1" applyFill="1" applyBorder="1" applyAlignment="1">
      <alignment horizontal="center" vertical="center"/>
    </xf>
    <xf numFmtId="174" fontId="18" fillId="36" borderId="52" xfId="0" applyNumberFormat="1" applyFont="1" applyFill="1" applyBorder="1" applyAlignment="1">
      <alignment horizontal="center" vertical="center"/>
    </xf>
    <xf numFmtId="174" fontId="24" fillId="0" borderId="49" xfId="0" applyNumberFormat="1" applyFont="1" applyFill="1" applyBorder="1" applyAlignment="1">
      <alignment horizontal="center" vertical="center"/>
    </xf>
    <xf numFmtId="174" fontId="24" fillId="0" borderId="51" xfId="0" applyNumberFormat="1" applyFont="1" applyFill="1" applyBorder="1" applyAlignment="1">
      <alignment horizontal="center" vertical="center"/>
    </xf>
    <xf numFmtId="174" fontId="18" fillId="36" borderId="15" xfId="0" applyNumberFormat="1" applyFont="1" applyFill="1" applyBorder="1" applyAlignment="1">
      <alignment horizontal="center" vertical="center"/>
    </xf>
    <xf numFmtId="2" fontId="19" fillId="36" borderId="15" xfId="0" applyNumberFormat="1" applyFont="1" applyFill="1" applyBorder="1" applyAlignment="1">
      <alignment horizontal="center" vertical="center"/>
    </xf>
    <xf numFmtId="0" fontId="18" fillId="34" borderId="52" xfId="0" applyNumberFormat="1" applyFont="1" applyFill="1" applyBorder="1" applyAlignment="1">
      <alignment horizontal="center" vertical="center"/>
    </xf>
    <xf numFmtId="0" fontId="19" fillId="36" borderId="41" xfId="0" applyFont="1" applyFill="1" applyBorder="1" applyAlignment="1">
      <alignment horizontal="center" vertical="center"/>
    </xf>
    <xf numFmtId="2" fontId="24" fillId="0" borderId="53" xfId="0" applyNumberFormat="1" applyFont="1" applyFill="1" applyBorder="1" applyAlignment="1">
      <alignment horizontal="center" vertical="center"/>
    </xf>
    <xf numFmtId="0" fontId="18" fillId="34" borderId="15" xfId="0" applyNumberFormat="1" applyFont="1" applyFill="1" applyBorder="1" applyAlignment="1">
      <alignment horizontal="center" vertical="center"/>
    </xf>
    <xf numFmtId="0" fontId="19" fillId="36" borderId="48" xfId="0" applyFont="1" applyFill="1" applyBorder="1" applyAlignment="1">
      <alignment horizontal="center" vertical="center"/>
    </xf>
    <xf numFmtId="2" fontId="24" fillId="0" borderId="54" xfId="0" applyNumberFormat="1" applyFont="1" applyFill="1" applyBorder="1" applyAlignment="1">
      <alignment horizontal="center" vertical="center"/>
    </xf>
    <xf numFmtId="174" fontId="24" fillId="0" borderId="55" xfId="0" applyNumberFormat="1" applyFont="1" applyFill="1" applyBorder="1" applyAlignment="1">
      <alignment horizontal="center" vertical="center"/>
    </xf>
    <xf numFmtId="174" fontId="24" fillId="0" borderId="56" xfId="0" applyNumberFormat="1" applyFont="1" applyFill="1" applyBorder="1" applyAlignment="1">
      <alignment horizontal="center" vertical="center"/>
    </xf>
    <xf numFmtId="174" fontId="18" fillId="36" borderId="57" xfId="0" applyNumberFormat="1" applyFont="1" applyFill="1" applyBorder="1" applyAlignment="1">
      <alignment horizontal="center" vertical="center"/>
    </xf>
    <xf numFmtId="174" fontId="18" fillId="36" borderId="2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U25"/>
  <sheetViews>
    <sheetView showGridLines="0" view="pageBreakPreview" zoomScale="115" zoomScaleNormal="80" zoomScaleSheetLayoutView="115" zoomScalePageLayoutView="0" workbookViewId="0" topLeftCell="A7">
      <selection activeCell="T20" sqref="T20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3" width="15.00390625" style="0" customWidth="1"/>
    <col min="4" max="18" width="5.875" style="0" customWidth="1"/>
    <col min="19" max="19" width="7.375" style="1" customWidth="1"/>
    <col min="20" max="20" width="6.75390625" style="2" customWidth="1"/>
  </cols>
  <sheetData>
    <row r="1" spans="1:21" s="4" customFormat="1" ht="39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3"/>
    </row>
    <row r="2" spans="1:21" s="4" customFormat="1" ht="13.5" customHeight="1">
      <c r="A2" s="5"/>
      <c r="B2" s="6"/>
      <c r="C2" s="7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8"/>
      <c r="O2" s="8"/>
      <c r="P2" s="150" t="s">
        <v>1</v>
      </c>
      <c r="Q2" s="150"/>
      <c r="R2" s="150"/>
      <c r="S2" s="150"/>
      <c r="T2" s="150"/>
      <c r="U2" s="9"/>
    </row>
    <row r="3" spans="1:21" s="4" customFormat="1" ht="22.5" customHeight="1">
      <c r="A3" s="5"/>
      <c r="B3" s="10" t="s">
        <v>2</v>
      </c>
      <c r="C3" s="11"/>
      <c r="D3" s="11"/>
      <c r="G3" s="12"/>
      <c r="H3" s="5"/>
      <c r="I3" s="5"/>
      <c r="J3" s="5"/>
      <c r="K3" s="5"/>
      <c r="L3" s="5"/>
      <c r="M3" s="5"/>
      <c r="N3" s="5"/>
      <c r="O3" s="5"/>
      <c r="P3" s="150"/>
      <c r="Q3" s="150"/>
      <c r="R3" s="150"/>
      <c r="S3" s="150"/>
      <c r="T3" s="150"/>
      <c r="U3" s="9"/>
    </row>
    <row r="4" spans="1:21" s="4" customFormat="1" ht="12" customHeight="1">
      <c r="A4" s="5"/>
      <c r="B4" s="13"/>
      <c r="E4" s="14" t="s">
        <v>3</v>
      </c>
      <c r="F4" s="15"/>
      <c r="G4" s="15"/>
      <c r="J4" s="14" t="s">
        <v>4</v>
      </c>
      <c r="M4" s="5"/>
      <c r="N4" s="13" t="s">
        <v>5</v>
      </c>
      <c r="P4" s="5"/>
      <c r="Q4" s="5"/>
      <c r="R4" s="5"/>
      <c r="S4" s="5"/>
      <c r="T4" s="16"/>
      <c r="U4" s="9"/>
    </row>
    <row r="5" spans="1:21" s="4" customFormat="1" ht="12" customHeight="1">
      <c r="A5" s="5"/>
      <c r="B5" s="17"/>
      <c r="C5" s="17"/>
      <c r="D5" s="18" t="s">
        <v>6</v>
      </c>
      <c r="E5" s="151" t="s">
        <v>105</v>
      </c>
      <c r="F5" s="151"/>
      <c r="G5" s="151"/>
      <c r="H5" s="10"/>
      <c r="I5" s="18" t="s">
        <v>7</v>
      </c>
      <c r="J5" s="152" t="s">
        <v>107</v>
      </c>
      <c r="K5" s="152"/>
      <c r="L5" s="152"/>
      <c r="M5" s="18" t="s">
        <v>8</v>
      </c>
      <c r="N5" s="152" t="s">
        <v>64</v>
      </c>
      <c r="O5" s="152"/>
      <c r="P5" s="152"/>
      <c r="Q5" s="20"/>
      <c r="R5" s="20"/>
      <c r="S5" s="20"/>
      <c r="T5" s="20"/>
      <c r="U5" s="20"/>
    </row>
    <row r="6" spans="1:21" s="4" customFormat="1" ht="12" customHeight="1">
      <c r="A6" s="21"/>
      <c r="B6" s="17"/>
      <c r="C6" s="18"/>
      <c r="D6" s="18" t="s">
        <v>9</v>
      </c>
      <c r="E6" s="22" t="s">
        <v>65</v>
      </c>
      <c r="F6" s="23"/>
      <c r="G6" s="23"/>
      <c r="H6" s="10"/>
      <c r="I6" s="18" t="s">
        <v>10</v>
      </c>
      <c r="J6" s="152" t="s">
        <v>63</v>
      </c>
      <c r="K6" s="152"/>
      <c r="L6" s="152"/>
      <c r="M6" s="18" t="s">
        <v>11</v>
      </c>
      <c r="N6" s="152" t="s">
        <v>109</v>
      </c>
      <c r="O6" s="152"/>
      <c r="P6" s="152"/>
      <c r="Q6" s="17"/>
      <c r="R6" s="24"/>
      <c r="S6" s="17"/>
      <c r="T6" s="25"/>
      <c r="U6" s="25"/>
    </row>
    <row r="7" spans="1:21" s="4" customFormat="1" ht="12" customHeight="1">
      <c r="A7" s="21"/>
      <c r="B7" s="17"/>
      <c r="C7" s="18"/>
      <c r="D7" s="18" t="s">
        <v>12</v>
      </c>
      <c r="E7" s="152" t="s">
        <v>106</v>
      </c>
      <c r="F7" s="152"/>
      <c r="G7" s="152"/>
      <c r="H7" s="10"/>
      <c r="I7" s="18" t="s">
        <v>13</v>
      </c>
      <c r="J7" s="152" t="s">
        <v>108</v>
      </c>
      <c r="K7" s="152"/>
      <c r="L7" s="152"/>
      <c r="M7" s="26"/>
      <c r="N7" s="26"/>
      <c r="O7" s="27"/>
      <c r="R7" s="28"/>
      <c r="T7" s="29"/>
      <c r="U7" s="29"/>
    </row>
    <row r="8" spans="1:21" s="4" customFormat="1" ht="12" customHeight="1">
      <c r="A8" s="26"/>
      <c r="B8" s="30"/>
      <c r="C8" s="5"/>
      <c r="D8" s="18"/>
      <c r="E8" s="19"/>
      <c r="F8" s="31"/>
      <c r="G8" s="31"/>
      <c r="H8" s="18"/>
      <c r="I8" s="18"/>
      <c r="J8" s="19"/>
      <c r="K8" s="17"/>
      <c r="L8" s="18"/>
      <c r="M8" s="17"/>
      <c r="N8" s="31"/>
      <c r="O8" s="15"/>
      <c r="P8" s="32"/>
      <c r="Q8" s="32"/>
      <c r="R8" s="32"/>
      <c r="S8" s="32"/>
      <c r="T8" s="32"/>
      <c r="U8" s="32"/>
    </row>
    <row r="9" spans="1:20" s="34" customFormat="1" ht="14.25" customHeight="1">
      <c r="A9" s="153" t="s">
        <v>14</v>
      </c>
      <c r="B9" s="154" t="s">
        <v>15</v>
      </c>
      <c r="C9" s="154" t="s">
        <v>16</v>
      </c>
      <c r="D9" s="155" t="s">
        <v>3</v>
      </c>
      <c r="E9" s="155"/>
      <c r="F9" s="155"/>
      <c r="G9" s="156" t="s">
        <v>17</v>
      </c>
      <c r="H9" s="155" t="s">
        <v>4</v>
      </c>
      <c r="I9" s="155"/>
      <c r="J9" s="155"/>
      <c r="K9" s="164" t="s">
        <v>17</v>
      </c>
      <c r="L9" s="165" t="s">
        <v>5</v>
      </c>
      <c r="M9" s="165"/>
      <c r="N9" s="164" t="s">
        <v>17</v>
      </c>
      <c r="O9" s="157" t="s">
        <v>18</v>
      </c>
      <c r="P9" s="157"/>
      <c r="Q9" s="157"/>
      <c r="R9" s="158" t="s">
        <v>17</v>
      </c>
      <c r="S9" s="159" t="s">
        <v>19</v>
      </c>
      <c r="T9" s="160" t="s">
        <v>20</v>
      </c>
    </row>
    <row r="10" spans="1:20" s="34" customFormat="1" ht="23.25" customHeight="1">
      <c r="A10" s="153"/>
      <c r="B10" s="154"/>
      <c r="C10" s="154"/>
      <c r="D10" s="35" t="s">
        <v>21</v>
      </c>
      <c r="E10" s="36" t="s">
        <v>22</v>
      </c>
      <c r="F10" s="36" t="s">
        <v>23</v>
      </c>
      <c r="G10" s="156"/>
      <c r="H10" s="35" t="s">
        <v>24</v>
      </c>
      <c r="I10" s="36" t="s">
        <v>25</v>
      </c>
      <c r="J10" s="36" t="s">
        <v>26</v>
      </c>
      <c r="K10" s="164"/>
      <c r="L10" s="35" t="s">
        <v>27</v>
      </c>
      <c r="M10" s="37" t="s">
        <v>28</v>
      </c>
      <c r="N10" s="164"/>
      <c r="O10" s="38" t="s">
        <v>29</v>
      </c>
      <c r="P10" s="39" t="s">
        <v>30</v>
      </c>
      <c r="Q10" s="40" t="s">
        <v>31</v>
      </c>
      <c r="R10" s="158"/>
      <c r="S10" s="158"/>
      <c r="T10" s="158"/>
    </row>
    <row r="11" spans="1:21" s="56" customFormat="1" ht="17.25" customHeight="1">
      <c r="A11" s="41">
        <v>1</v>
      </c>
      <c r="B11" s="42" t="s">
        <v>32</v>
      </c>
      <c r="C11" s="43" t="s">
        <v>33</v>
      </c>
      <c r="D11" s="44">
        <v>7</v>
      </c>
      <c r="E11" s="45">
        <v>8</v>
      </c>
      <c r="F11" s="45">
        <v>8</v>
      </c>
      <c r="G11" s="46">
        <f aca="true" t="shared" si="0" ref="G11:G23">(D11+E11+F11)/3</f>
        <v>7.666666666666667</v>
      </c>
      <c r="H11" s="47">
        <v>7</v>
      </c>
      <c r="I11" s="47">
        <v>6.3</v>
      </c>
      <c r="J11" s="47">
        <v>7</v>
      </c>
      <c r="K11" s="48">
        <f aca="true" t="shared" si="1" ref="K11:K20">(H11+I11+J11)/3</f>
        <v>6.766666666666667</v>
      </c>
      <c r="L11" s="49">
        <v>1.9</v>
      </c>
      <c r="M11" s="50">
        <v>1.9</v>
      </c>
      <c r="N11" s="48">
        <f aca="true" t="shared" si="2" ref="N11:N23">(L11+M11)/4</f>
        <v>0.95</v>
      </c>
      <c r="O11" s="51"/>
      <c r="P11" s="45"/>
      <c r="Q11" s="52"/>
      <c r="R11" s="53">
        <f aca="true" t="shared" si="3" ref="R11:R23">(O11/2)+P11+Q11</f>
        <v>0</v>
      </c>
      <c r="S11" s="54">
        <f aca="true" t="shared" si="4" ref="S11:S23">G11+K11+N11-(O11/2)-P11-Q11</f>
        <v>15.383333333333333</v>
      </c>
      <c r="T11" s="55">
        <f aca="true" t="shared" si="5" ref="T11:T23">RANK(S11,$S$11:$S$80,0)</f>
        <v>7</v>
      </c>
      <c r="U11" s="34"/>
    </row>
    <row r="12" spans="1:21" s="56" customFormat="1" ht="17.25" customHeight="1">
      <c r="A12" s="41">
        <v>2</v>
      </c>
      <c r="B12" s="42" t="s">
        <v>34</v>
      </c>
      <c r="C12" s="43" t="s">
        <v>35</v>
      </c>
      <c r="D12" s="45">
        <v>7.3</v>
      </c>
      <c r="E12" s="45">
        <v>7.8</v>
      </c>
      <c r="F12" s="57">
        <v>6</v>
      </c>
      <c r="G12" s="46">
        <f t="shared" si="0"/>
        <v>7.033333333333334</v>
      </c>
      <c r="H12" s="44">
        <v>7.3</v>
      </c>
      <c r="I12" s="45">
        <v>6.1</v>
      </c>
      <c r="J12" s="45">
        <v>7.2</v>
      </c>
      <c r="K12" s="48">
        <f t="shared" si="1"/>
        <v>6.866666666666666</v>
      </c>
      <c r="L12" s="44">
        <v>0.7</v>
      </c>
      <c r="M12" s="57">
        <v>0.7</v>
      </c>
      <c r="N12" s="48">
        <f t="shared" si="2"/>
        <v>0.35</v>
      </c>
      <c r="O12" s="51"/>
      <c r="P12" s="45"/>
      <c r="Q12" s="52"/>
      <c r="R12" s="53">
        <f t="shared" si="3"/>
        <v>0</v>
      </c>
      <c r="S12" s="54">
        <f t="shared" si="4"/>
        <v>14.25</v>
      </c>
      <c r="T12" s="55">
        <f t="shared" si="5"/>
        <v>11</v>
      </c>
      <c r="U12" s="34"/>
    </row>
    <row r="13" spans="1:21" s="58" customFormat="1" ht="17.25" customHeight="1">
      <c r="A13" s="41">
        <f aca="true" t="shared" si="6" ref="A13:A21">A12+1</f>
        <v>3</v>
      </c>
      <c r="B13" s="42" t="s">
        <v>36</v>
      </c>
      <c r="C13" s="43" t="s">
        <v>37</v>
      </c>
      <c r="D13" s="45">
        <v>7.4</v>
      </c>
      <c r="E13" s="45">
        <v>7.7</v>
      </c>
      <c r="F13" s="57">
        <v>7.2</v>
      </c>
      <c r="G13" s="46">
        <f t="shared" si="0"/>
        <v>7.433333333333334</v>
      </c>
      <c r="H13" s="44">
        <v>7.5</v>
      </c>
      <c r="I13" s="45">
        <v>6.3</v>
      </c>
      <c r="J13" s="45">
        <v>5.9</v>
      </c>
      <c r="K13" s="48">
        <f t="shared" si="1"/>
        <v>6.566666666666667</v>
      </c>
      <c r="L13" s="44">
        <v>2.2</v>
      </c>
      <c r="M13" s="57">
        <v>2.2</v>
      </c>
      <c r="N13" s="48">
        <f t="shared" si="2"/>
        <v>1.1</v>
      </c>
      <c r="O13" s="51"/>
      <c r="P13" s="45"/>
      <c r="Q13" s="52"/>
      <c r="R13" s="53">
        <f t="shared" si="3"/>
        <v>0</v>
      </c>
      <c r="S13" s="54">
        <f t="shared" si="4"/>
        <v>15.1</v>
      </c>
      <c r="T13" s="55">
        <f t="shared" si="5"/>
        <v>9</v>
      </c>
      <c r="U13" s="34"/>
    </row>
    <row r="14" spans="1:21" s="58" customFormat="1" ht="17.25" customHeight="1">
      <c r="A14" s="41">
        <f t="shared" si="6"/>
        <v>4</v>
      </c>
      <c r="B14" s="42" t="s">
        <v>38</v>
      </c>
      <c r="C14" s="43" t="s">
        <v>39</v>
      </c>
      <c r="D14" s="45">
        <v>8.1</v>
      </c>
      <c r="E14" s="45">
        <v>8.2</v>
      </c>
      <c r="F14" s="57">
        <v>8</v>
      </c>
      <c r="G14" s="46">
        <f t="shared" si="0"/>
        <v>8.1</v>
      </c>
      <c r="H14" s="44">
        <v>8.1</v>
      </c>
      <c r="I14" s="45">
        <v>7.5</v>
      </c>
      <c r="J14" s="45">
        <v>7.5</v>
      </c>
      <c r="K14" s="48">
        <f t="shared" si="1"/>
        <v>7.7</v>
      </c>
      <c r="L14" s="44">
        <v>4.7</v>
      </c>
      <c r="M14" s="57">
        <v>4.7</v>
      </c>
      <c r="N14" s="48">
        <f t="shared" si="2"/>
        <v>2.35</v>
      </c>
      <c r="O14" s="51"/>
      <c r="P14" s="45"/>
      <c r="Q14" s="52"/>
      <c r="R14" s="53">
        <f t="shared" si="3"/>
        <v>0</v>
      </c>
      <c r="S14" s="54">
        <f t="shared" si="4"/>
        <v>18.150000000000002</v>
      </c>
      <c r="T14" s="55">
        <f t="shared" si="5"/>
        <v>5</v>
      </c>
      <c r="U14" s="34"/>
    </row>
    <row r="15" spans="1:21" s="58" customFormat="1" ht="17.25" customHeight="1">
      <c r="A15" s="41">
        <f t="shared" si="6"/>
        <v>5</v>
      </c>
      <c r="B15" s="42" t="s">
        <v>40</v>
      </c>
      <c r="C15" s="43" t="s">
        <v>41</v>
      </c>
      <c r="D15" s="45">
        <v>8.3</v>
      </c>
      <c r="E15" s="45">
        <v>8.2</v>
      </c>
      <c r="F15" s="57">
        <v>7.9</v>
      </c>
      <c r="G15" s="46">
        <f t="shared" si="0"/>
        <v>8.133333333333333</v>
      </c>
      <c r="H15" s="44">
        <v>8</v>
      </c>
      <c r="I15" s="45">
        <v>7.3</v>
      </c>
      <c r="J15" s="45">
        <v>7.4</v>
      </c>
      <c r="K15" s="48">
        <f t="shared" si="1"/>
        <v>7.566666666666667</v>
      </c>
      <c r="L15" s="44">
        <v>5.7</v>
      </c>
      <c r="M15" s="57">
        <v>5.7</v>
      </c>
      <c r="N15" s="48">
        <f t="shared" si="2"/>
        <v>2.85</v>
      </c>
      <c r="O15" s="51"/>
      <c r="P15" s="45"/>
      <c r="Q15" s="52"/>
      <c r="R15" s="53">
        <f t="shared" si="3"/>
        <v>0</v>
      </c>
      <c r="S15" s="54">
        <f t="shared" si="4"/>
        <v>18.55</v>
      </c>
      <c r="T15" s="55">
        <f t="shared" si="5"/>
        <v>2</v>
      </c>
      <c r="U15" s="34"/>
    </row>
    <row r="16" spans="1:21" s="58" customFormat="1" ht="17.25" customHeight="1">
      <c r="A16" s="41">
        <f t="shared" si="6"/>
        <v>6</v>
      </c>
      <c r="B16" s="42" t="s">
        <v>42</v>
      </c>
      <c r="C16" s="59" t="s">
        <v>43</v>
      </c>
      <c r="D16" s="45">
        <v>8.3</v>
      </c>
      <c r="E16" s="45">
        <v>8.6</v>
      </c>
      <c r="F16" s="57">
        <v>8.4</v>
      </c>
      <c r="G16" s="46">
        <f t="shared" si="0"/>
        <v>8.433333333333332</v>
      </c>
      <c r="H16" s="44">
        <v>8.1</v>
      </c>
      <c r="I16" s="45">
        <v>8</v>
      </c>
      <c r="J16" s="45">
        <v>7.8</v>
      </c>
      <c r="K16" s="48">
        <f t="shared" si="1"/>
        <v>7.966666666666668</v>
      </c>
      <c r="L16" s="44">
        <v>3.8</v>
      </c>
      <c r="M16" s="57">
        <v>3.8</v>
      </c>
      <c r="N16" s="48">
        <f t="shared" si="2"/>
        <v>1.9</v>
      </c>
      <c r="O16" s="51"/>
      <c r="P16" s="45"/>
      <c r="Q16" s="52"/>
      <c r="R16" s="53">
        <f t="shared" si="3"/>
        <v>0</v>
      </c>
      <c r="S16" s="54">
        <f t="shared" si="4"/>
        <v>18.299999999999997</v>
      </c>
      <c r="T16" s="55">
        <f t="shared" si="5"/>
        <v>3</v>
      </c>
      <c r="U16" s="34"/>
    </row>
    <row r="17" spans="1:20" ht="12.75">
      <c r="A17" s="41">
        <f t="shared" si="6"/>
        <v>7</v>
      </c>
      <c r="B17" s="42" t="s">
        <v>44</v>
      </c>
      <c r="C17" s="59" t="s">
        <v>45</v>
      </c>
      <c r="D17" s="44">
        <v>7.9</v>
      </c>
      <c r="E17" s="45">
        <v>8.1</v>
      </c>
      <c r="F17" s="57">
        <v>8</v>
      </c>
      <c r="G17" s="46">
        <f t="shared" si="0"/>
        <v>8</v>
      </c>
      <c r="H17" s="44">
        <v>8.3</v>
      </c>
      <c r="I17" s="45">
        <v>7.7</v>
      </c>
      <c r="J17" s="45">
        <v>7.3</v>
      </c>
      <c r="K17" s="48">
        <f t="shared" si="1"/>
        <v>7.766666666666667</v>
      </c>
      <c r="L17" s="44">
        <v>3.6</v>
      </c>
      <c r="M17" s="57">
        <v>3.6</v>
      </c>
      <c r="N17" s="48">
        <f t="shared" si="2"/>
        <v>1.8</v>
      </c>
      <c r="O17" s="51"/>
      <c r="P17" s="45"/>
      <c r="Q17" s="52"/>
      <c r="R17" s="53">
        <f t="shared" si="3"/>
        <v>0</v>
      </c>
      <c r="S17" s="54">
        <f t="shared" si="4"/>
        <v>17.566666666666666</v>
      </c>
      <c r="T17" s="55">
        <f t="shared" si="5"/>
        <v>6</v>
      </c>
    </row>
    <row r="18" spans="1:20" ht="12.75">
      <c r="A18" s="41">
        <f t="shared" si="6"/>
        <v>8</v>
      </c>
      <c r="B18" s="42" t="s">
        <v>46</v>
      </c>
      <c r="C18" s="43" t="s">
        <v>47</v>
      </c>
      <c r="D18" s="44">
        <v>8.5</v>
      </c>
      <c r="E18" s="45">
        <v>8.2</v>
      </c>
      <c r="F18" s="57">
        <v>8.4</v>
      </c>
      <c r="G18" s="46">
        <f t="shared" si="0"/>
        <v>8.366666666666667</v>
      </c>
      <c r="H18" s="44">
        <v>9</v>
      </c>
      <c r="I18" s="45">
        <v>7.2</v>
      </c>
      <c r="J18" s="45">
        <v>7</v>
      </c>
      <c r="K18" s="48">
        <f t="shared" si="1"/>
        <v>7.733333333333333</v>
      </c>
      <c r="L18" s="44">
        <v>5.4</v>
      </c>
      <c r="M18" s="57">
        <v>5.4</v>
      </c>
      <c r="N18" s="48">
        <f t="shared" si="2"/>
        <v>2.7</v>
      </c>
      <c r="O18" s="51"/>
      <c r="P18" s="45"/>
      <c r="Q18" s="52"/>
      <c r="R18" s="53">
        <f t="shared" si="3"/>
        <v>0</v>
      </c>
      <c r="S18" s="54">
        <f t="shared" si="4"/>
        <v>18.8</v>
      </c>
      <c r="T18" s="55">
        <f t="shared" si="5"/>
        <v>1</v>
      </c>
    </row>
    <row r="19" spans="1:21" s="58" customFormat="1" ht="17.25" customHeight="1">
      <c r="A19" s="41">
        <f t="shared" si="6"/>
        <v>9</v>
      </c>
      <c r="B19" s="42" t="s">
        <v>48</v>
      </c>
      <c r="C19" s="43" t="s">
        <v>49</v>
      </c>
      <c r="D19" s="45">
        <v>7.6</v>
      </c>
      <c r="E19" s="45">
        <v>8.4</v>
      </c>
      <c r="F19" s="57">
        <v>7.6</v>
      </c>
      <c r="G19" s="46">
        <f t="shared" si="0"/>
        <v>7.866666666666667</v>
      </c>
      <c r="H19" s="44">
        <v>7.6</v>
      </c>
      <c r="I19" s="45">
        <v>5.5</v>
      </c>
      <c r="J19" s="45">
        <v>5.9</v>
      </c>
      <c r="K19" s="48">
        <f t="shared" si="1"/>
        <v>6.333333333333333</v>
      </c>
      <c r="L19" s="44">
        <v>2</v>
      </c>
      <c r="M19" s="57">
        <v>2</v>
      </c>
      <c r="N19" s="48">
        <f t="shared" si="2"/>
        <v>1</v>
      </c>
      <c r="O19" s="51"/>
      <c r="P19" s="45"/>
      <c r="Q19" s="52"/>
      <c r="R19" s="53">
        <f t="shared" si="3"/>
        <v>0</v>
      </c>
      <c r="S19" s="54">
        <f t="shared" si="4"/>
        <v>15.2</v>
      </c>
      <c r="T19" s="55">
        <f t="shared" si="5"/>
        <v>8</v>
      </c>
      <c r="U19" s="34"/>
    </row>
    <row r="20" spans="1:21" s="56" customFormat="1" ht="17.25" customHeight="1">
      <c r="A20" s="41">
        <f t="shared" si="6"/>
        <v>10</v>
      </c>
      <c r="B20" s="42" t="s">
        <v>50</v>
      </c>
      <c r="C20" s="43" t="s">
        <v>51</v>
      </c>
      <c r="D20" s="45">
        <v>8.3</v>
      </c>
      <c r="E20" s="45">
        <v>8.4</v>
      </c>
      <c r="F20" s="57">
        <v>8.5</v>
      </c>
      <c r="G20" s="46">
        <f t="shared" si="0"/>
        <v>8.4</v>
      </c>
      <c r="H20" s="44">
        <v>8.5</v>
      </c>
      <c r="I20" s="45">
        <v>7.7</v>
      </c>
      <c r="J20" s="45">
        <v>7.8</v>
      </c>
      <c r="K20" s="48">
        <f t="shared" si="1"/>
        <v>8</v>
      </c>
      <c r="L20" s="44">
        <v>3.8</v>
      </c>
      <c r="M20" s="57">
        <v>3.8</v>
      </c>
      <c r="N20" s="48">
        <f t="shared" si="2"/>
        <v>1.9</v>
      </c>
      <c r="O20" s="51"/>
      <c r="P20" s="45"/>
      <c r="Q20" s="52"/>
      <c r="R20" s="53">
        <f t="shared" si="3"/>
        <v>0</v>
      </c>
      <c r="S20" s="54">
        <f t="shared" si="4"/>
        <v>18.299999999999997</v>
      </c>
      <c r="T20" s="55">
        <f t="shared" si="5"/>
        <v>3</v>
      </c>
      <c r="U20" s="34"/>
    </row>
    <row r="21" spans="1:20" ht="13.5" thickBot="1">
      <c r="A21" s="41">
        <f t="shared" si="6"/>
        <v>11</v>
      </c>
      <c r="B21" s="42" t="s">
        <v>52</v>
      </c>
      <c r="C21" s="43" t="s">
        <v>53</v>
      </c>
      <c r="D21" s="45">
        <v>7.3</v>
      </c>
      <c r="E21" s="45">
        <v>7.6</v>
      </c>
      <c r="F21" s="57">
        <v>7.6</v>
      </c>
      <c r="G21" s="46">
        <f t="shared" si="0"/>
        <v>7.5</v>
      </c>
      <c r="H21" s="44">
        <v>7.2</v>
      </c>
      <c r="I21" s="45">
        <v>6.2</v>
      </c>
      <c r="J21" s="45">
        <v>6.2</v>
      </c>
      <c r="K21" s="48">
        <f>(H21+I21+J21)/3</f>
        <v>6.533333333333334</v>
      </c>
      <c r="L21" s="44">
        <v>0.8</v>
      </c>
      <c r="M21" s="57">
        <v>0.8</v>
      </c>
      <c r="N21" s="48">
        <f t="shared" si="2"/>
        <v>0.4</v>
      </c>
      <c r="O21" s="51"/>
      <c r="P21" s="45"/>
      <c r="Q21" s="52"/>
      <c r="R21" s="53">
        <f t="shared" si="3"/>
        <v>0</v>
      </c>
      <c r="S21" s="54">
        <f t="shared" si="4"/>
        <v>14.433333333333335</v>
      </c>
      <c r="T21" s="55">
        <f t="shared" si="5"/>
        <v>10</v>
      </c>
    </row>
    <row r="22" spans="1:20" ht="18.75" customHeight="1" thickBot="1">
      <c r="A22" s="41">
        <f>A20+1</f>
        <v>11</v>
      </c>
      <c r="B22" s="42" t="s">
        <v>54</v>
      </c>
      <c r="C22" s="59" t="s">
        <v>55</v>
      </c>
      <c r="D22" s="45">
        <v>7</v>
      </c>
      <c r="E22" s="45">
        <v>7</v>
      </c>
      <c r="F22" s="57">
        <v>7.1</v>
      </c>
      <c r="G22" s="46">
        <f>(D22+E22+F22)/3</f>
        <v>7.033333333333334</v>
      </c>
      <c r="H22" s="44">
        <v>7</v>
      </c>
      <c r="I22" s="45">
        <v>6</v>
      </c>
      <c r="J22" s="45">
        <v>5.9</v>
      </c>
      <c r="K22" s="48">
        <f>(H22+I22+J22)/3</f>
        <v>6.3</v>
      </c>
      <c r="L22" s="44">
        <v>1.4</v>
      </c>
      <c r="M22" s="57">
        <v>1.4</v>
      </c>
      <c r="N22" s="48">
        <f>(L22+M22)/4</f>
        <v>0.7</v>
      </c>
      <c r="O22" s="51"/>
      <c r="P22" s="45"/>
      <c r="Q22" s="52"/>
      <c r="R22" s="53">
        <f>(O22/2)+P22+Q22</f>
        <v>0</v>
      </c>
      <c r="S22" s="54">
        <f>G22+K22+N22-(O22/2)-P22-Q22</f>
        <v>14.033333333333333</v>
      </c>
      <c r="T22" s="55">
        <f t="shared" si="5"/>
        <v>12</v>
      </c>
    </row>
    <row r="23" spans="1:20" ht="18.75" customHeight="1">
      <c r="A23" s="41">
        <f>A21+1</f>
        <v>12</v>
      </c>
      <c r="B23" s="42" t="s">
        <v>104</v>
      </c>
      <c r="C23" s="59" t="s">
        <v>103</v>
      </c>
      <c r="D23" s="136">
        <v>5</v>
      </c>
      <c r="E23" s="137">
        <v>5.1</v>
      </c>
      <c r="F23" s="138">
        <v>5</v>
      </c>
      <c r="G23" s="139">
        <f t="shared" si="0"/>
        <v>5.033333333333333</v>
      </c>
      <c r="H23" s="140">
        <v>5.1</v>
      </c>
      <c r="I23" s="137">
        <v>5.2</v>
      </c>
      <c r="J23" s="137">
        <v>5</v>
      </c>
      <c r="K23" s="141">
        <f>(H23+I23+J23)/3</f>
        <v>5.1000000000000005</v>
      </c>
      <c r="L23" s="140">
        <v>0.4</v>
      </c>
      <c r="M23" s="138">
        <v>0.4</v>
      </c>
      <c r="N23" s="141">
        <f t="shared" si="2"/>
        <v>0.2</v>
      </c>
      <c r="O23" s="142"/>
      <c r="P23" s="143"/>
      <c r="Q23" s="144"/>
      <c r="R23" s="145">
        <f t="shared" si="3"/>
        <v>0</v>
      </c>
      <c r="S23" s="146">
        <f t="shared" si="4"/>
        <v>10.333333333333332</v>
      </c>
      <c r="T23" s="147">
        <f t="shared" si="5"/>
        <v>13</v>
      </c>
    </row>
    <row r="24" spans="3:20" ht="12.75">
      <c r="C24" s="161" t="s">
        <v>56</v>
      </c>
      <c r="D24" s="161"/>
      <c r="E24" s="161"/>
      <c r="F24" s="162"/>
      <c r="G24" s="162"/>
      <c r="H24" s="162"/>
      <c r="I24" s="162"/>
      <c r="J24" s="162"/>
      <c r="K24" s="163" t="s">
        <v>57</v>
      </c>
      <c r="L24" s="163"/>
      <c r="M24" s="163"/>
      <c r="N24" s="163"/>
      <c r="O24" s="163"/>
      <c r="P24" s="163"/>
      <c r="S24"/>
      <c r="T24"/>
    </row>
    <row r="25" spans="3:20" ht="12.75">
      <c r="C25" s="161" t="s">
        <v>58</v>
      </c>
      <c r="D25" s="161"/>
      <c r="E25" s="161"/>
      <c r="F25" s="162"/>
      <c r="G25" s="162"/>
      <c r="H25" s="162"/>
      <c r="I25" s="162"/>
      <c r="J25" s="162"/>
      <c r="K25" s="163" t="s">
        <v>59</v>
      </c>
      <c r="L25" s="163"/>
      <c r="M25" s="163"/>
      <c r="N25" s="163"/>
      <c r="O25" s="163"/>
      <c r="S25"/>
      <c r="T25"/>
    </row>
  </sheetData>
  <sheetProtection selectLockedCells="1" selectUnlockedCells="1"/>
  <mergeCells count="29">
    <mergeCell ref="T9:T10"/>
    <mergeCell ref="C24:E24"/>
    <mergeCell ref="F24:J24"/>
    <mergeCell ref="K24:P24"/>
    <mergeCell ref="C25:E25"/>
    <mergeCell ref="F25:J25"/>
    <mergeCell ref="K25:O25"/>
    <mergeCell ref="K9:K10"/>
    <mergeCell ref="L9:M9"/>
    <mergeCell ref="N9:N10"/>
    <mergeCell ref="O9:Q9"/>
    <mergeCell ref="R9:R10"/>
    <mergeCell ref="S9:S10"/>
    <mergeCell ref="J6:L6"/>
    <mergeCell ref="N6:P6"/>
    <mergeCell ref="E7:G7"/>
    <mergeCell ref="J7:L7"/>
    <mergeCell ref="A9:A10"/>
    <mergeCell ref="B9:B10"/>
    <mergeCell ref="C9:C10"/>
    <mergeCell ref="D9:F9"/>
    <mergeCell ref="G9:G10"/>
    <mergeCell ref="H9:J9"/>
    <mergeCell ref="A1:T1"/>
    <mergeCell ref="D2:M2"/>
    <mergeCell ref="P2:T3"/>
    <mergeCell ref="E5:G5"/>
    <mergeCell ref="J5:L5"/>
    <mergeCell ref="N5:P5"/>
  </mergeCells>
  <printOptions/>
  <pageMargins left="0.2701388888888889" right="0.1597222222222222" top="0.6902777777777778" bottom="0.1597222222222222" header="0.5118055555555555" footer="0.511805555555555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U18"/>
  <sheetViews>
    <sheetView showGridLines="0" view="pageBreakPreview" zoomScaleNormal="80" zoomScaleSheetLayoutView="100" zoomScalePageLayoutView="0" workbookViewId="0" topLeftCell="A1">
      <selection activeCell="C6" sqref="C6:O8"/>
    </sheetView>
  </sheetViews>
  <sheetFormatPr defaultColWidth="9.00390625" defaultRowHeight="12.75" customHeight="1"/>
  <cols>
    <col min="1" max="1" width="3.125" style="0" customWidth="1"/>
    <col min="2" max="2" width="21.125" style="0" customWidth="1"/>
    <col min="3" max="3" width="15.00390625" style="0" customWidth="1"/>
    <col min="4" max="18" width="5.875" style="0" customWidth="1"/>
    <col min="19" max="19" width="6.875" style="1" customWidth="1"/>
    <col min="20" max="20" width="6.75390625" style="2" customWidth="1"/>
  </cols>
  <sheetData>
    <row r="1" spans="1:21" s="64" customFormat="1" ht="21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63"/>
    </row>
    <row r="2" spans="1:21" s="4" customFormat="1" ht="36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3"/>
    </row>
    <row r="3" spans="1:21" s="4" customFormat="1" ht="18.75" customHeight="1">
      <c r="A3" s="6"/>
      <c r="B3" s="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8"/>
      <c r="N3" s="8"/>
      <c r="O3" s="150" t="s">
        <v>1</v>
      </c>
      <c r="P3" s="150"/>
      <c r="Q3" s="150"/>
      <c r="R3" s="150"/>
      <c r="S3" s="150"/>
      <c r="T3" s="9"/>
      <c r="U3" s="9"/>
    </row>
    <row r="4" spans="2:21" s="4" customFormat="1" ht="13.5" customHeight="1">
      <c r="B4" s="13" t="s">
        <v>60</v>
      </c>
      <c r="C4" s="11"/>
      <c r="F4" s="12"/>
      <c r="G4" s="5"/>
      <c r="H4" s="5"/>
      <c r="I4" s="5"/>
      <c r="J4" s="5"/>
      <c r="K4" s="5"/>
      <c r="L4" s="5"/>
      <c r="M4" s="5"/>
      <c r="N4" s="5"/>
      <c r="O4" s="150"/>
      <c r="P4" s="150"/>
      <c r="Q4" s="150"/>
      <c r="R4" s="150"/>
      <c r="S4" s="150"/>
      <c r="T4" s="9"/>
      <c r="U4" s="9"/>
    </row>
    <row r="5" spans="1:21" s="4" customFormat="1" ht="12" customHeight="1">
      <c r="A5" s="5"/>
      <c r="B5" s="13"/>
      <c r="D5" s="14" t="s">
        <v>3</v>
      </c>
      <c r="E5" s="15"/>
      <c r="F5" s="15"/>
      <c r="I5" s="14" t="s">
        <v>4</v>
      </c>
      <c r="L5" s="5"/>
      <c r="M5" s="13" t="s">
        <v>5</v>
      </c>
      <c r="O5" s="5"/>
      <c r="P5" s="5"/>
      <c r="Q5" s="5"/>
      <c r="R5" s="5"/>
      <c r="S5" s="16"/>
      <c r="T5" s="9"/>
      <c r="U5" s="9"/>
    </row>
    <row r="6" spans="1:21" s="4" customFormat="1" ht="12" customHeight="1">
      <c r="A6" s="5"/>
      <c r="B6" s="17"/>
      <c r="C6" s="18" t="s">
        <v>6</v>
      </c>
      <c r="D6" s="151" t="s">
        <v>105</v>
      </c>
      <c r="E6" s="151"/>
      <c r="F6" s="151"/>
      <c r="G6" s="10"/>
      <c r="H6" s="18" t="s">
        <v>7</v>
      </c>
      <c r="I6" s="152" t="s">
        <v>107</v>
      </c>
      <c r="J6" s="152"/>
      <c r="K6" s="152"/>
      <c r="L6" s="18" t="s">
        <v>8</v>
      </c>
      <c r="M6" s="152" t="s">
        <v>64</v>
      </c>
      <c r="N6" s="152"/>
      <c r="O6" s="152"/>
      <c r="P6" s="20"/>
      <c r="Q6" s="20"/>
      <c r="R6" s="20"/>
      <c r="S6" s="20"/>
      <c r="T6" s="20"/>
      <c r="U6" s="65"/>
    </row>
    <row r="7" spans="1:21" s="4" customFormat="1" ht="12" customHeight="1">
      <c r="A7" s="21"/>
      <c r="B7" s="17"/>
      <c r="C7" s="18" t="s">
        <v>9</v>
      </c>
      <c r="D7" s="22" t="s">
        <v>65</v>
      </c>
      <c r="E7" s="23"/>
      <c r="F7" s="23"/>
      <c r="G7" s="10"/>
      <c r="H7" s="18" t="s">
        <v>10</v>
      </c>
      <c r="I7" s="152" t="s">
        <v>63</v>
      </c>
      <c r="J7" s="152"/>
      <c r="K7" s="152"/>
      <c r="L7" s="18" t="s">
        <v>11</v>
      </c>
      <c r="M7" s="152" t="s">
        <v>109</v>
      </c>
      <c r="N7" s="152"/>
      <c r="O7" s="152"/>
      <c r="P7" s="17"/>
      <c r="Q7" s="24"/>
      <c r="R7" s="17"/>
      <c r="S7" s="25"/>
      <c r="T7" s="25"/>
      <c r="U7" s="29"/>
    </row>
    <row r="8" spans="1:21" s="4" customFormat="1" ht="12" customHeight="1">
      <c r="A8" s="21"/>
      <c r="B8" s="17"/>
      <c r="C8" s="18" t="s">
        <v>12</v>
      </c>
      <c r="D8" s="152" t="s">
        <v>106</v>
      </c>
      <c r="E8" s="152"/>
      <c r="F8" s="152"/>
      <c r="G8" s="10"/>
      <c r="H8" s="18" t="s">
        <v>13</v>
      </c>
      <c r="I8" s="152" t="s">
        <v>108</v>
      </c>
      <c r="J8" s="152"/>
      <c r="K8" s="152"/>
      <c r="L8" s="26"/>
      <c r="M8" s="26"/>
      <c r="N8" s="27"/>
      <c r="Q8" s="28"/>
      <c r="S8" s="29"/>
      <c r="T8" s="29"/>
      <c r="U8" s="29"/>
    </row>
    <row r="9" spans="1:21" s="4" customFormat="1" ht="12" customHeight="1">
      <c r="A9" s="26"/>
      <c r="B9" s="30"/>
      <c r="C9" s="5"/>
      <c r="D9" s="18"/>
      <c r="E9" s="19"/>
      <c r="F9" s="66"/>
      <c r="G9" s="66"/>
      <c r="H9" s="18"/>
      <c r="I9" s="18"/>
      <c r="J9" s="67"/>
      <c r="L9" s="18"/>
      <c r="M9" s="17"/>
      <c r="N9" s="31"/>
      <c r="O9" s="15"/>
      <c r="P9" s="32"/>
      <c r="Q9" s="32"/>
      <c r="R9" s="32"/>
      <c r="S9" s="32"/>
      <c r="T9" s="32"/>
      <c r="U9" s="32"/>
    </row>
    <row r="10" spans="1:20" s="34" customFormat="1" ht="14.25" customHeight="1">
      <c r="A10" s="167" t="s">
        <v>14</v>
      </c>
      <c r="B10" s="168" t="s">
        <v>15</v>
      </c>
      <c r="C10" s="168" t="s">
        <v>16</v>
      </c>
      <c r="D10" s="169" t="s">
        <v>3</v>
      </c>
      <c r="E10" s="169"/>
      <c r="F10" s="169"/>
      <c r="G10" s="170" t="s">
        <v>17</v>
      </c>
      <c r="H10" s="169" t="s">
        <v>4</v>
      </c>
      <c r="I10" s="169"/>
      <c r="J10" s="169"/>
      <c r="K10" s="170" t="s">
        <v>17</v>
      </c>
      <c r="L10" s="176" t="s">
        <v>5</v>
      </c>
      <c r="M10" s="176"/>
      <c r="N10" s="170" t="s">
        <v>17</v>
      </c>
      <c r="O10" s="171" t="s">
        <v>18</v>
      </c>
      <c r="P10" s="171"/>
      <c r="Q10" s="171"/>
      <c r="R10" s="172" t="s">
        <v>17</v>
      </c>
      <c r="S10" s="173" t="s">
        <v>19</v>
      </c>
      <c r="T10" s="174" t="s">
        <v>20</v>
      </c>
    </row>
    <row r="11" spans="1:20" s="34" customFormat="1" ht="23.25" customHeight="1">
      <c r="A11" s="167"/>
      <c r="B11" s="168"/>
      <c r="C11" s="168"/>
      <c r="D11" s="68" t="s">
        <v>21</v>
      </c>
      <c r="E11" s="69" t="s">
        <v>22</v>
      </c>
      <c r="F11" s="69" t="s">
        <v>23</v>
      </c>
      <c r="G11" s="170"/>
      <c r="H11" s="68" t="s">
        <v>24</v>
      </c>
      <c r="I11" s="69" t="s">
        <v>25</v>
      </c>
      <c r="J11" s="69" t="s">
        <v>26</v>
      </c>
      <c r="K11" s="170"/>
      <c r="L11" s="68" t="s">
        <v>27</v>
      </c>
      <c r="M11" s="70" t="s">
        <v>28</v>
      </c>
      <c r="N11" s="170"/>
      <c r="O11" s="71" t="s">
        <v>29</v>
      </c>
      <c r="P11" s="72" t="s">
        <v>30</v>
      </c>
      <c r="Q11" s="73" t="s">
        <v>31</v>
      </c>
      <c r="R11" s="172"/>
      <c r="S11" s="173"/>
      <c r="T11" s="174"/>
    </row>
    <row r="12" spans="1:20" s="84" customFormat="1" ht="17.25" customHeight="1">
      <c r="A12" s="74">
        <v>1</v>
      </c>
      <c r="B12" s="42" t="s">
        <v>61</v>
      </c>
      <c r="C12" s="75" t="s">
        <v>51</v>
      </c>
      <c r="D12" s="76">
        <v>8.9</v>
      </c>
      <c r="E12" s="76">
        <v>9.2</v>
      </c>
      <c r="F12" s="76">
        <v>9.5</v>
      </c>
      <c r="G12" s="77">
        <f>(D12+E12+F12)/3</f>
        <v>9.200000000000001</v>
      </c>
      <c r="H12" s="76">
        <v>9.5</v>
      </c>
      <c r="I12" s="76">
        <v>7.1</v>
      </c>
      <c r="J12" s="76">
        <v>6.9</v>
      </c>
      <c r="K12" s="77">
        <f>(H12+I12+J12)/3</f>
        <v>7.833333333333333</v>
      </c>
      <c r="L12" s="78">
        <v>5.8</v>
      </c>
      <c r="M12" s="78">
        <v>5.8</v>
      </c>
      <c r="N12" s="48">
        <f>(L12+M12)/4</f>
        <v>2.9</v>
      </c>
      <c r="O12" s="79"/>
      <c r="P12" s="80"/>
      <c r="Q12" s="80"/>
      <c r="R12" s="81">
        <f>(O12/2)+P12+Q12</f>
        <v>0</v>
      </c>
      <c r="S12" s="82">
        <f>SUM(G12,K12,N12)</f>
        <v>19.933333333333334</v>
      </c>
      <c r="T12" s="83">
        <f>RANK(S12,$S$12:$S$22,0)</f>
        <v>1</v>
      </c>
    </row>
    <row r="17" spans="2:20" ht="17.25" customHeight="1">
      <c r="B17" s="161" t="s">
        <v>56</v>
      </c>
      <c r="C17" s="161"/>
      <c r="D17" s="161"/>
      <c r="E17" s="162"/>
      <c r="F17" s="162"/>
      <c r="G17" s="162"/>
      <c r="H17" s="162"/>
      <c r="I17" s="162"/>
      <c r="J17" s="163" t="s">
        <v>57</v>
      </c>
      <c r="K17" s="163"/>
      <c r="L17" s="163"/>
      <c r="M17" s="163"/>
      <c r="N17" s="163"/>
      <c r="O17" s="163"/>
      <c r="S17"/>
      <c r="T17"/>
    </row>
    <row r="18" spans="2:20" ht="17.25" customHeight="1">
      <c r="B18" s="161" t="s">
        <v>58</v>
      </c>
      <c r="C18" s="161"/>
      <c r="D18" s="161"/>
      <c r="E18" s="175"/>
      <c r="F18" s="175"/>
      <c r="G18" s="175"/>
      <c r="H18" s="175"/>
      <c r="I18" s="175"/>
      <c r="J18" s="163" t="s">
        <v>59</v>
      </c>
      <c r="K18" s="163"/>
      <c r="L18" s="163"/>
      <c r="M18" s="163"/>
      <c r="N18" s="163"/>
      <c r="S18"/>
      <c r="T18"/>
    </row>
  </sheetData>
  <sheetProtection selectLockedCells="1" selectUnlockedCells="1"/>
  <mergeCells count="30">
    <mergeCell ref="T10:T11"/>
    <mergeCell ref="B17:D17"/>
    <mergeCell ref="E17:I17"/>
    <mergeCell ref="J17:O17"/>
    <mergeCell ref="B18:D18"/>
    <mergeCell ref="E18:I18"/>
    <mergeCell ref="J18:N18"/>
    <mergeCell ref="K10:K11"/>
    <mergeCell ref="L10:M10"/>
    <mergeCell ref="N10:N11"/>
    <mergeCell ref="O10:Q10"/>
    <mergeCell ref="R10:R11"/>
    <mergeCell ref="S10:S11"/>
    <mergeCell ref="I7:K7"/>
    <mergeCell ref="M7:O7"/>
    <mergeCell ref="D8:F8"/>
    <mergeCell ref="I8:K8"/>
    <mergeCell ref="A10:A11"/>
    <mergeCell ref="B10:B11"/>
    <mergeCell ref="C10:C11"/>
    <mergeCell ref="D10:F10"/>
    <mergeCell ref="G10:G11"/>
    <mergeCell ref="H10:J10"/>
    <mergeCell ref="A1:T1"/>
    <mergeCell ref="A2:T2"/>
    <mergeCell ref="C3:L3"/>
    <mergeCell ref="O3:S4"/>
    <mergeCell ref="D6:F6"/>
    <mergeCell ref="I6:K6"/>
    <mergeCell ref="M6:O6"/>
  </mergeCells>
  <printOptions/>
  <pageMargins left="0.25972222222222224" right="0.1798611111111111" top="0.39375" bottom="0.39375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U22"/>
  <sheetViews>
    <sheetView showGridLines="0" view="pageBreakPreview" zoomScale="130" zoomScaleNormal="80" zoomScaleSheetLayoutView="130" zoomScalePageLayoutView="0" workbookViewId="0" topLeftCell="A11">
      <selection activeCell="C6" sqref="C6:O8"/>
    </sheetView>
  </sheetViews>
  <sheetFormatPr defaultColWidth="9.00390625" defaultRowHeight="12.75"/>
  <cols>
    <col min="1" max="1" width="3.125" style="0" customWidth="1"/>
    <col min="2" max="2" width="23.375" style="0" customWidth="1"/>
    <col min="3" max="3" width="15.00390625" style="0" customWidth="1"/>
    <col min="4" max="4" width="6.25390625" style="0" customWidth="1"/>
    <col min="5" max="12" width="5.875" style="0" customWidth="1"/>
    <col min="13" max="13" width="5.375" style="0" customWidth="1"/>
    <col min="14" max="18" width="5.875" style="0" customWidth="1"/>
    <col min="19" max="19" width="6.875" style="1" customWidth="1"/>
    <col min="20" max="20" width="6.75390625" style="2" customWidth="1"/>
  </cols>
  <sheetData>
    <row r="1" spans="1:21" s="64" customFormat="1" ht="19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63"/>
    </row>
    <row r="2" spans="1:21" s="4" customFormat="1" ht="20.2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3"/>
    </row>
    <row r="3" spans="1:21" s="4" customFormat="1" ht="21.75" customHeight="1">
      <c r="A3" s="6"/>
      <c r="B3" s="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8"/>
      <c r="N3" s="8"/>
      <c r="O3" s="150" t="s">
        <v>1</v>
      </c>
      <c r="P3" s="150"/>
      <c r="Q3" s="150"/>
      <c r="R3" s="150"/>
      <c r="S3" s="150"/>
      <c r="T3" s="9"/>
      <c r="U3" s="9"/>
    </row>
    <row r="4" spans="1:21" s="5" customFormat="1" ht="12" customHeight="1">
      <c r="A4" s="4"/>
      <c r="B4" s="13" t="s">
        <v>62</v>
      </c>
      <c r="C4" s="11"/>
      <c r="D4" s="4"/>
      <c r="E4" s="4"/>
      <c r="F4" s="12"/>
      <c r="O4" s="150"/>
      <c r="P4" s="150"/>
      <c r="Q4" s="150"/>
      <c r="R4" s="150"/>
      <c r="S4" s="150"/>
      <c r="T4" s="9"/>
      <c r="U4" s="9"/>
    </row>
    <row r="5" spans="2:21" s="5" customFormat="1" ht="12" customHeight="1">
      <c r="B5" s="13"/>
      <c r="C5" s="4"/>
      <c r="D5" s="14" t="s">
        <v>3</v>
      </c>
      <c r="E5" s="15"/>
      <c r="F5" s="15"/>
      <c r="G5" s="4"/>
      <c r="H5" s="4"/>
      <c r="I5" s="14" t="s">
        <v>4</v>
      </c>
      <c r="J5" s="4"/>
      <c r="K5" s="4"/>
      <c r="M5" s="13" t="s">
        <v>5</v>
      </c>
      <c r="N5" s="4"/>
      <c r="S5" s="16"/>
      <c r="T5" s="9"/>
      <c r="U5" s="9"/>
    </row>
    <row r="6" spans="2:21" s="5" customFormat="1" ht="12" customHeight="1">
      <c r="B6" s="17"/>
      <c r="C6" s="18" t="s">
        <v>6</v>
      </c>
      <c r="D6" s="151" t="s">
        <v>105</v>
      </c>
      <c r="E6" s="151"/>
      <c r="F6" s="151"/>
      <c r="G6" s="10"/>
      <c r="H6" s="18" t="s">
        <v>7</v>
      </c>
      <c r="I6" s="152" t="s">
        <v>107</v>
      </c>
      <c r="J6" s="152"/>
      <c r="K6" s="152"/>
      <c r="L6" s="18" t="s">
        <v>8</v>
      </c>
      <c r="M6" s="152" t="s">
        <v>64</v>
      </c>
      <c r="N6" s="152"/>
      <c r="O6" s="152"/>
      <c r="P6" s="20"/>
      <c r="Q6" s="20"/>
      <c r="R6" s="20"/>
      <c r="S6" s="20"/>
      <c r="T6" s="20"/>
      <c r="U6" s="29"/>
    </row>
    <row r="7" spans="1:21" s="5" customFormat="1" ht="12" customHeight="1">
      <c r="A7" s="21"/>
      <c r="B7" s="17"/>
      <c r="C7" s="18" t="s">
        <v>9</v>
      </c>
      <c r="D7" s="22" t="s">
        <v>65</v>
      </c>
      <c r="E7" s="23"/>
      <c r="F7" s="23"/>
      <c r="G7" s="10"/>
      <c r="H7" s="18" t="s">
        <v>10</v>
      </c>
      <c r="I7" s="152" t="s">
        <v>63</v>
      </c>
      <c r="J7" s="152"/>
      <c r="K7" s="152"/>
      <c r="L7" s="18" t="s">
        <v>11</v>
      </c>
      <c r="M7" s="152" t="s">
        <v>109</v>
      </c>
      <c r="N7" s="152"/>
      <c r="O7" s="152"/>
      <c r="P7" s="17"/>
      <c r="Q7" s="24"/>
      <c r="R7" s="17"/>
      <c r="S7" s="25"/>
      <c r="T7" s="25"/>
      <c r="U7" s="29"/>
    </row>
    <row r="8" spans="1:21" s="5" customFormat="1" ht="12" customHeight="1">
      <c r="A8" s="21"/>
      <c r="B8" s="17"/>
      <c r="C8" s="18" t="s">
        <v>12</v>
      </c>
      <c r="D8" s="152" t="s">
        <v>106</v>
      </c>
      <c r="E8" s="152"/>
      <c r="F8" s="152"/>
      <c r="G8" s="10"/>
      <c r="H8" s="18" t="s">
        <v>13</v>
      </c>
      <c r="I8" s="152" t="s">
        <v>108</v>
      </c>
      <c r="J8" s="152"/>
      <c r="K8" s="152"/>
      <c r="L8" s="26"/>
      <c r="M8" s="26"/>
      <c r="N8" s="27"/>
      <c r="O8" s="4"/>
      <c r="P8" s="4"/>
      <c r="Q8" s="28"/>
      <c r="R8" s="4"/>
      <c r="S8" s="29"/>
      <c r="T8" s="29"/>
      <c r="U8" s="29"/>
    </row>
    <row r="9" spans="1:21" s="4" customFormat="1" ht="12" customHeight="1">
      <c r="A9" s="30"/>
      <c r="B9" s="5"/>
      <c r="C9" s="18"/>
      <c r="D9" s="19"/>
      <c r="E9" s="66"/>
      <c r="G9" s="18"/>
      <c r="H9" s="18"/>
      <c r="I9" s="67"/>
      <c r="J9" s="85"/>
      <c r="K9" s="18"/>
      <c r="L9" s="17"/>
      <c r="M9" s="31"/>
      <c r="N9" s="15"/>
      <c r="O9" s="32"/>
      <c r="P9" s="32"/>
      <c r="Q9" s="32"/>
      <c r="R9" s="32"/>
      <c r="S9" s="32"/>
      <c r="T9" s="32"/>
      <c r="U9" s="32"/>
    </row>
    <row r="10" spans="1:20" s="34" customFormat="1" ht="14.25" customHeight="1">
      <c r="A10" s="177" t="s">
        <v>14</v>
      </c>
      <c r="B10" s="177" t="s">
        <v>15</v>
      </c>
      <c r="C10" s="177" t="s">
        <v>16</v>
      </c>
      <c r="D10" s="178" t="s">
        <v>3</v>
      </c>
      <c r="E10" s="178"/>
      <c r="F10" s="178"/>
      <c r="G10" s="179" t="s">
        <v>17</v>
      </c>
      <c r="H10" s="178" t="s">
        <v>4</v>
      </c>
      <c r="I10" s="178"/>
      <c r="J10" s="178"/>
      <c r="K10" s="179" t="s">
        <v>17</v>
      </c>
      <c r="L10" s="180" t="s">
        <v>5</v>
      </c>
      <c r="M10" s="180"/>
      <c r="N10" s="179" t="s">
        <v>17</v>
      </c>
      <c r="O10" s="179" t="s">
        <v>18</v>
      </c>
      <c r="P10" s="179"/>
      <c r="Q10" s="179"/>
      <c r="R10" s="181" t="s">
        <v>17</v>
      </c>
      <c r="S10" s="182" t="s">
        <v>19</v>
      </c>
      <c r="T10" s="183" t="s">
        <v>20</v>
      </c>
    </row>
    <row r="11" spans="1:20" s="34" customFormat="1" ht="23.25" customHeight="1">
      <c r="A11" s="177"/>
      <c r="B11" s="177"/>
      <c r="C11" s="177"/>
      <c r="D11" s="86" t="s">
        <v>21</v>
      </c>
      <c r="E11" s="86" t="s">
        <v>22</v>
      </c>
      <c r="F11" s="86" t="s">
        <v>23</v>
      </c>
      <c r="G11" s="179"/>
      <c r="H11" s="86" t="s">
        <v>24</v>
      </c>
      <c r="I11" s="86" t="s">
        <v>25</v>
      </c>
      <c r="J11" s="86" t="s">
        <v>26</v>
      </c>
      <c r="K11" s="179"/>
      <c r="L11" s="86" t="s">
        <v>27</v>
      </c>
      <c r="M11" s="86" t="s">
        <v>28</v>
      </c>
      <c r="N11" s="179"/>
      <c r="O11" s="87" t="s">
        <v>29</v>
      </c>
      <c r="P11" s="87" t="s">
        <v>30</v>
      </c>
      <c r="Q11" s="88" t="s">
        <v>31</v>
      </c>
      <c r="R11" s="181"/>
      <c r="S11" s="182"/>
      <c r="T11" s="183"/>
    </row>
    <row r="12" spans="1:20" s="56" customFormat="1" ht="12.75">
      <c r="A12" s="184">
        <v>1</v>
      </c>
      <c r="B12" s="89" t="s">
        <v>66</v>
      </c>
      <c r="C12" s="185" t="s">
        <v>51</v>
      </c>
      <c r="D12" s="186">
        <v>8.9</v>
      </c>
      <c r="E12" s="186">
        <v>8.5</v>
      </c>
      <c r="F12" s="186">
        <v>9.4</v>
      </c>
      <c r="G12" s="187">
        <f>(D12+E12+F12)/3</f>
        <v>8.933333333333332</v>
      </c>
      <c r="H12" s="186">
        <v>9.7</v>
      </c>
      <c r="I12" s="186">
        <v>8.4</v>
      </c>
      <c r="J12" s="186">
        <v>8.2</v>
      </c>
      <c r="K12" s="187">
        <f>(H12+I12+J12)/3</f>
        <v>8.766666666666667</v>
      </c>
      <c r="L12" s="186">
        <v>4.5</v>
      </c>
      <c r="M12" s="186">
        <v>4.5</v>
      </c>
      <c r="N12" s="187">
        <f>(L12+M12)/4</f>
        <v>2.25</v>
      </c>
      <c r="O12" s="188"/>
      <c r="P12" s="188"/>
      <c r="Q12" s="189"/>
      <c r="R12" s="190">
        <f>(O12/2)+Q12+P12</f>
        <v>0</v>
      </c>
      <c r="S12" s="191">
        <f>SUM(G12,K12,N12)-R12</f>
        <v>19.95</v>
      </c>
      <c r="T12" s="192">
        <f>RANK(S12,$S$12:$S$27,0)</f>
        <v>1</v>
      </c>
    </row>
    <row r="13" spans="1:20" s="56" customFormat="1" ht="12.75">
      <c r="A13" s="184"/>
      <c r="B13" s="89" t="s">
        <v>67</v>
      </c>
      <c r="C13" s="185"/>
      <c r="D13" s="186"/>
      <c r="E13" s="186"/>
      <c r="F13" s="186"/>
      <c r="G13" s="187"/>
      <c r="H13" s="186"/>
      <c r="I13" s="186"/>
      <c r="J13" s="186"/>
      <c r="K13" s="187"/>
      <c r="L13" s="186"/>
      <c r="M13" s="186"/>
      <c r="N13" s="187"/>
      <c r="O13" s="188"/>
      <c r="P13" s="188"/>
      <c r="Q13" s="189"/>
      <c r="R13" s="190"/>
      <c r="S13" s="191"/>
      <c r="T13" s="192"/>
    </row>
    <row r="14" spans="1:20" s="84" customFormat="1" ht="12.75">
      <c r="A14" s="184">
        <f>A12+1</f>
        <v>2</v>
      </c>
      <c r="B14" s="89" t="s">
        <v>68</v>
      </c>
      <c r="C14" s="185" t="s">
        <v>39</v>
      </c>
      <c r="D14" s="186">
        <v>7.9</v>
      </c>
      <c r="E14" s="186">
        <v>8</v>
      </c>
      <c r="F14" s="186">
        <v>8.5</v>
      </c>
      <c r="G14" s="187">
        <f>(D14+E14+F14)/3</f>
        <v>8.133333333333333</v>
      </c>
      <c r="H14" s="193">
        <v>7.9</v>
      </c>
      <c r="I14" s="193">
        <v>6.8</v>
      </c>
      <c r="J14" s="186">
        <v>7</v>
      </c>
      <c r="K14" s="187">
        <f>(H14+I14+J14)/3</f>
        <v>7.233333333333333</v>
      </c>
      <c r="L14" s="193">
        <v>1.1</v>
      </c>
      <c r="M14" s="193">
        <v>1.1</v>
      </c>
      <c r="N14" s="187">
        <f>(L14+M14)/4</f>
        <v>0.55</v>
      </c>
      <c r="O14" s="188"/>
      <c r="P14" s="188"/>
      <c r="Q14" s="189"/>
      <c r="R14" s="190">
        <f>(O14/2)+Q14+P14</f>
        <v>0</v>
      </c>
      <c r="S14" s="191">
        <f>SUM(G14,K14,N14)-R14</f>
        <v>15.916666666666668</v>
      </c>
      <c r="T14" s="192">
        <f>RANK(S14,$S$12:$S$27,0)</f>
        <v>3</v>
      </c>
    </row>
    <row r="15" spans="1:20" s="84" customFormat="1" ht="12.75">
      <c r="A15" s="184"/>
      <c r="B15" s="89" t="s">
        <v>69</v>
      </c>
      <c r="C15" s="185"/>
      <c r="D15" s="186"/>
      <c r="E15" s="186"/>
      <c r="F15" s="186"/>
      <c r="G15" s="187"/>
      <c r="H15" s="193"/>
      <c r="I15" s="193"/>
      <c r="J15" s="186"/>
      <c r="K15" s="187"/>
      <c r="L15" s="193"/>
      <c r="M15" s="193"/>
      <c r="N15" s="187"/>
      <c r="O15" s="188"/>
      <c r="P15" s="188"/>
      <c r="Q15" s="189"/>
      <c r="R15" s="190"/>
      <c r="S15" s="191"/>
      <c r="T15" s="192"/>
    </row>
    <row r="16" spans="1:20" ht="12.75">
      <c r="A16" s="184">
        <f>A14+1</f>
        <v>3</v>
      </c>
      <c r="B16" s="89" t="s">
        <v>70</v>
      </c>
      <c r="C16" s="185" t="s">
        <v>43</v>
      </c>
      <c r="D16" s="186">
        <v>7.8</v>
      </c>
      <c r="E16" s="186">
        <v>7.8</v>
      </c>
      <c r="F16" s="186">
        <v>8.2</v>
      </c>
      <c r="G16" s="187">
        <f>(D16+E16+F16)/3</f>
        <v>7.933333333333333</v>
      </c>
      <c r="H16" s="193">
        <v>8.5</v>
      </c>
      <c r="I16" s="193">
        <v>7</v>
      </c>
      <c r="J16" s="186">
        <v>7.3</v>
      </c>
      <c r="K16" s="187">
        <f>(H16+I16+J16)/3</f>
        <v>7.6000000000000005</v>
      </c>
      <c r="L16" s="193">
        <v>1.6</v>
      </c>
      <c r="M16" s="193">
        <v>1.6</v>
      </c>
      <c r="N16" s="187">
        <f>(L16+M16)/4</f>
        <v>0.8</v>
      </c>
      <c r="O16" s="188"/>
      <c r="P16" s="188"/>
      <c r="Q16" s="189"/>
      <c r="R16" s="190">
        <f>(O16/2)+Q16+P16</f>
        <v>0</v>
      </c>
      <c r="S16" s="191">
        <f>SUM(G16,K16,N16)-R16</f>
        <v>16.333333333333332</v>
      </c>
      <c r="T16" s="192">
        <f>RANK(S16,$S$12:$S$27,0)</f>
        <v>2</v>
      </c>
    </row>
    <row r="17" spans="1:20" ht="12.75" customHeight="1">
      <c r="A17" s="184"/>
      <c r="B17" s="89" t="s">
        <v>42</v>
      </c>
      <c r="C17" s="185"/>
      <c r="D17" s="186"/>
      <c r="E17" s="186"/>
      <c r="F17" s="186"/>
      <c r="G17" s="187"/>
      <c r="H17" s="193"/>
      <c r="I17" s="193"/>
      <c r="J17" s="186"/>
      <c r="K17" s="187"/>
      <c r="L17" s="193"/>
      <c r="M17" s="193"/>
      <c r="N17" s="187"/>
      <c r="O17" s="188"/>
      <c r="P17" s="188"/>
      <c r="Q17" s="189"/>
      <c r="R17" s="190"/>
      <c r="S17" s="191"/>
      <c r="T17" s="192"/>
    </row>
    <row r="20" spans="1:20" ht="12.75">
      <c r="A20" s="90"/>
      <c r="B20" s="91"/>
      <c r="C20" s="92"/>
      <c r="D20" s="93"/>
      <c r="E20" s="93"/>
      <c r="F20" s="94"/>
      <c r="G20" s="95"/>
      <c r="H20" s="96"/>
      <c r="I20" s="96"/>
      <c r="J20" s="97"/>
      <c r="K20" s="95"/>
      <c r="L20" s="96"/>
      <c r="M20" s="96"/>
      <c r="N20" s="95"/>
      <c r="O20" s="98"/>
      <c r="P20" s="98"/>
      <c r="Q20" s="99"/>
      <c r="R20" s="100"/>
      <c r="S20" s="101"/>
      <c r="T20" s="102"/>
    </row>
    <row r="21" spans="2:18" ht="12.75" customHeight="1">
      <c r="B21" s="103"/>
      <c r="C21" s="161" t="s">
        <v>56</v>
      </c>
      <c r="D21" s="161"/>
      <c r="E21" s="161"/>
      <c r="F21" s="162"/>
      <c r="G21" s="162"/>
      <c r="H21" s="162"/>
      <c r="I21" s="162"/>
      <c r="J21" s="162"/>
      <c r="K21" s="163" t="s">
        <v>57</v>
      </c>
      <c r="L21" s="163"/>
      <c r="M21" s="163"/>
      <c r="N21" s="163"/>
      <c r="O21" s="163"/>
      <c r="P21" s="163"/>
      <c r="Q21" s="104"/>
      <c r="R21" s="104"/>
    </row>
    <row r="22" spans="3:18" ht="12.75" customHeight="1">
      <c r="C22" s="161" t="s">
        <v>58</v>
      </c>
      <c r="D22" s="161"/>
      <c r="E22" s="161"/>
      <c r="F22" s="162"/>
      <c r="G22" s="162"/>
      <c r="H22" s="162"/>
      <c r="I22" s="162"/>
      <c r="J22" s="162"/>
      <c r="K22" s="163" t="s">
        <v>59</v>
      </c>
      <c r="L22" s="163"/>
      <c r="M22" s="163"/>
      <c r="N22" s="163"/>
      <c r="O22" s="163"/>
      <c r="P22" s="104"/>
      <c r="Q22" s="104"/>
      <c r="R22" s="104"/>
    </row>
  </sheetData>
  <sheetProtection selectLockedCells="1" selectUnlockedCells="1"/>
  <mergeCells count="87">
    <mergeCell ref="C22:E22"/>
    <mergeCell ref="F22:J22"/>
    <mergeCell ref="K22:O22"/>
    <mergeCell ref="Q16:Q17"/>
    <mergeCell ref="R16:R17"/>
    <mergeCell ref="S16:S17"/>
    <mergeCell ref="T16:T17"/>
    <mergeCell ref="C21:E21"/>
    <mergeCell ref="F21:J21"/>
    <mergeCell ref="K21:P21"/>
    <mergeCell ref="K16:K17"/>
    <mergeCell ref="L16:L17"/>
    <mergeCell ref="M16:M17"/>
    <mergeCell ref="N16:N17"/>
    <mergeCell ref="O16:O17"/>
    <mergeCell ref="P16:P17"/>
    <mergeCell ref="T14:T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Q12:Q13"/>
    <mergeCell ref="R12:R13"/>
    <mergeCell ref="S12:S13"/>
    <mergeCell ref="T12:T13"/>
    <mergeCell ref="A14:A15"/>
    <mergeCell ref="C14:C15"/>
    <mergeCell ref="D14:D15"/>
    <mergeCell ref="E14:E15"/>
    <mergeCell ref="F14:F15"/>
    <mergeCell ref="G14:G15"/>
    <mergeCell ref="K12:K13"/>
    <mergeCell ref="L12:L13"/>
    <mergeCell ref="M12:M13"/>
    <mergeCell ref="N12:N13"/>
    <mergeCell ref="O12:O13"/>
    <mergeCell ref="P12:P13"/>
    <mergeCell ref="T10:T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0:K11"/>
    <mergeCell ref="L10:M10"/>
    <mergeCell ref="N10:N11"/>
    <mergeCell ref="O10:Q10"/>
    <mergeCell ref="R10:R11"/>
    <mergeCell ref="S10:S11"/>
    <mergeCell ref="I7:K7"/>
    <mergeCell ref="M7:O7"/>
    <mergeCell ref="D8:F8"/>
    <mergeCell ref="I8:K8"/>
    <mergeCell ref="A10:A11"/>
    <mergeCell ref="B10:B11"/>
    <mergeCell ref="C10:C11"/>
    <mergeCell ref="D10:F10"/>
    <mergeCell ref="G10:G11"/>
    <mergeCell ref="H10:J10"/>
    <mergeCell ref="A1:T1"/>
    <mergeCell ref="A2:T2"/>
    <mergeCell ref="C3:L3"/>
    <mergeCell ref="O3:S4"/>
    <mergeCell ref="D6:F6"/>
    <mergeCell ref="I6:K6"/>
    <mergeCell ref="M6:O6"/>
  </mergeCells>
  <printOptions/>
  <pageMargins left="0.25" right="0.25" top="0.39375" bottom="0.39375" header="0.5118055555555555" footer="0.5118055555555555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29"/>
  <sheetViews>
    <sheetView showGridLines="0" view="pageBreakPreview" zoomScaleNormal="80" zoomScaleSheetLayoutView="100" zoomScalePageLayoutView="0" workbookViewId="0" topLeftCell="A1">
      <selection activeCell="C6" sqref="C6:O8"/>
    </sheetView>
  </sheetViews>
  <sheetFormatPr defaultColWidth="9.00390625" defaultRowHeight="12.75"/>
  <cols>
    <col min="1" max="1" width="3.00390625" style="0" customWidth="1"/>
    <col min="2" max="2" width="21.375" style="0" customWidth="1"/>
    <col min="3" max="3" width="12.75390625" style="0" customWidth="1"/>
    <col min="4" max="18" width="5.875" style="0" customWidth="1"/>
    <col min="19" max="19" width="6.875" style="1" customWidth="1"/>
    <col min="20" max="20" width="6.25390625" style="2" customWidth="1"/>
  </cols>
  <sheetData>
    <row r="1" spans="1:21" s="64" customFormat="1" ht="6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63"/>
    </row>
    <row r="2" spans="1:21" s="4" customFormat="1" ht="19.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3"/>
    </row>
    <row r="3" spans="1:21" s="4" customFormat="1" ht="20.25" customHeight="1">
      <c r="A3" s="6"/>
      <c r="B3" s="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8"/>
      <c r="N3" s="8"/>
      <c r="O3" s="150" t="s">
        <v>1</v>
      </c>
      <c r="P3" s="150"/>
      <c r="Q3" s="150"/>
      <c r="R3" s="150"/>
      <c r="S3" s="150"/>
      <c r="T3" s="9"/>
      <c r="U3" s="9"/>
    </row>
    <row r="4" spans="2:21" s="4" customFormat="1" ht="13.5" customHeight="1">
      <c r="B4" s="13" t="s">
        <v>71</v>
      </c>
      <c r="C4" s="11"/>
      <c r="F4" s="12"/>
      <c r="G4" s="5"/>
      <c r="H4" s="5"/>
      <c r="I4" s="5"/>
      <c r="J4" s="5"/>
      <c r="K4" s="5"/>
      <c r="L4" s="5"/>
      <c r="M4" s="5"/>
      <c r="N4" s="5"/>
      <c r="O4" s="150"/>
      <c r="P4" s="150"/>
      <c r="Q4" s="150"/>
      <c r="R4" s="150"/>
      <c r="S4" s="150"/>
      <c r="T4" s="9"/>
      <c r="U4" s="9"/>
    </row>
    <row r="5" spans="1:21" s="4" customFormat="1" ht="12" customHeight="1">
      <c r="A5" s="5"/>
      <c r="B5" s="13"/>
      <c r="D5" s="14" t="s">
        <v>3</v>
      </c>
      <c r="E5" s="15"/>
      <c r="F5" s="15"/>
      <c r="I5" s="14" t="s">
        <v>4</v>
      </c>
      <c r="L5" s="5"/>
      <c r="M5" s="13" t="s">
        <v>5</v>
      </c>
      <c r="O5" s="5"/>
      <c r="P5" s="5"/>
      <c r="Q5" s="5"/>
      <c r="R5" s="5"/>
      <c r="S5" s="16"/>
      <c r="T5" s="9"/>
      <c r="U5" s="9"/>
    </row>
    <row r="6" spans="1:21" s="4" customFormat="1" ht="12" customHeight="1">
      <c r="A6" s="5"/>
      <c r="B6" s="17"/>
      <c r="C6" s="18" t="s">
        <v>6</v>
      </c>
      <c r="D6" s="151" t="s">
        <v>105</v>
      </c>
      <c r="E6" s="151"/>
      <c r="F6" s="151"/>
      <c r="G6" s="10"/>
      <c r="H6" s="18" t="s">
        <v>7</v>
      </c>
      <c r="I6" s="152" t="s">
        <v>107</v>
      </c>
      <c r="J6" s="152"/>
      <c r="K6" s="152"/>
      <c r="L6" s="18" t="s">
        <v>8</v>
      </c>
      <c r="M6" s="152" t="s">
        <v>64</v>
      </c>
      <c r="N6" s="152"/>
      <c r="O6" s="152"/>
      <c r="P6" s="20"/>
      <c r="Q6" s="20"/>
      <c r="R6" s="20"/>
      <c r="S6" s="20"/>
      <c r="T6" s="20"/>
      <c r="U6" s="20"/>
    </row>
    <row r="7" spans="1:21" s="4" customFormat="1" ht="12" customHeight="1">
      <c r="A7" s="21"/>
      <c r="B7" s="17"/>
      <c r="C7" s="18" t="s">
        <v>9</v>
      </c>
      <c r="D7" s="22" t="s">
        <v>65</v>
      </c>
      <c r="E7" s="23"/>
      <c r="F7" s="23"/>
      <c r="G7" s="10"/>
      <c r="H7" s="18" t="s">
        <v>10</v>
      </c>
      <c r="I7" s="152" t="s">
        <v>63</v>
      </c>
      <c r="J7" s="152"/>
      <c r="K7" s="152"/>
      <c r="L7" s="18" t="s">
        <v>11</v>
      </c>
      <c r="M7" s="152" t="s">
        <v>109</v>
      </c>
      <c r="N7" s="152"/>
      <c r="O7" s="152"/>
      <c r="P7" s="17"/>
      <c r="Q7" s="24"/>
      <c r="R7" s="17"/>
      <c r="S7" s="25"/>
      <c r="T7" s="25"/>
      <c r="U7" s="25"/>
    </row>
    <row r="8" spans="1:21" s="4" customFormat="1" ht="12" customHeight="1">
      <c r="A8" s="21"/>
      <c r="B8" s="17"/>
      <c r="C8" s="18" t="s">
        <v>12</v>
      </c>
      <c r="D8" s="152" t="s">
        <v>106</v>
      </c>
      <c r="E8" s="152"/>
      <c r="F8" s="152"/>
      <c r="G8" s="10"/>
      <c r="H8" s="18" t="s">
        <v>13</v>
      </c>
      <c r="I8" s="152" t="s">
        <v>108</v>
      </c>
      <c r="J8" s="152"/>
      <c r="K8" s="152"/>
      <c r="L8" s="26"/>
      <c r="M8" s="26"/>
      <c r="N8" s="27"/>
      <c r="Q8" s="28"/>
      <c r="S8" s="29"/>
      <c r="T8" s="29"/>
      <c r="U8" s="29"/>
    </row>
    <row r="9" spans="1:21" s="4" customFormat="1" ht="12" customHeight="1">
      <c r="A9" s="26"/>
      <c r="B9" s="30"/>
      <c r="C9" s="5"/>
      <c r="D9" s="18"/>
      <c r="E9" s="19"/>
      <c r="F9" s="31"/>
      <c r="G9" s="31"/>
      <c r="H9" s="18"/>
      <c r="I9" s="18"/>
      <c r="J9" s="19"/>
      <c r="K9" s="17"/>
      <c r="L9" s="18"/>
      <c r="M9" s="17"/>
      <c r="N9" s="31"/>
      <c r="O9" s="15"/>
      <c r="P9" s="32"/>
      <c r="Q9" s="32"/>
      <c r="R9" s="32"/>
      <c r="S9" s="32"/>
      <c r="T9" s="32"/>
      <c r="U9" s="32"/>
    </row>
    <row r="10" spans="1:20" s="34" customFormat="1" ht="14.25" customHeight="1">
      <c r="A10" s="194" t="s">
        <v>14</v>
      </c>
      <c r="B10" s="195" t="s">
        <v>15</v>
      </c>
      <c r="C10" s="194" t="s">
        <v>16</v>
      </c>
      <c r="D10" s="196" t="s">
        <v>3</v>
      </c>
      <c r="E10" s="196"/>
      <c r="F10" s="196"/>
      <c r="G10" s="197" t="s">
        <v>17</v>
      </c>
      <c r="H10" s="196" t="s">
        <v>4</v>
      </c>
      <c r="I10" s="196"/>
      <c r="J10" s="196"/>
      <c r="K10" s="197" t="s">
        <v>17</v>
      </c>
      <c r="L10" s="176" t="s">
        <v>5</v>
      </c>
      <c r="M10" s="176"/>
      <c r="N10" s="197" t="s">
        <v>17</v>
      </c>
      <c r="O10" s="171" t="s">
        <v>18</v>
      </c>
      <c r="P10" s="171"/>
      <c r="Q10" s="171"/>
      <c r="R10" s="198" t="s">
        <v>17</v>
      </c>
      <c r="S10" s="199" t="s">
        <v>19</v>
      </c>
      <c r="T10" s="200" t="s">
        <v>20</v>
      </c>
    </row>
    <row r="11" spans="1:20" s="34" customFormat="1" ht="23.25" customHeight="1">
      <c r="A11" s="194"/>
      <c r="B11" s="195"/>
      <c r="C11" s="194"/>
      <c r="D11" s="106" t="s">
        <v>21</v>
      </c>
      <c r="E11" s="107" t="s">
        <v>22</v>
      </c>
      <c r="F11" s="107" t="s">
        <v>23</v>
      </c>
      <c r="G11" s="197"/>
      <c r="H11" s="106" t="s">
        <v>24</v>
      </c>
      <c r="I11" s="107" t="s">
        <v>25</v>
      </c>
      <c r="J11" s="107" t="s">
        <v>26</v>
      </c>
      <c r="K11" s="197"/>
      <c r="L11" s="106" t="s">
        <v>27</v>
      </c>
      <c r="M11" s="108" t="s">
        <v>28</v>
      </c>
      <c r="N11" s="197"/>
      <c r="O11" s="109" t="s">
        <v>29</v>
      </c>
      <c r="P11" s="110" t="s">
        <v>30</v>
      </c>
      <c r="Q11" s="111" t="s">
        <v>31</v>
      </c>
      <c r="R11" s="198"/>
      <c r="S11" s="199"/>
      <c r="T11" s="200"/>
    </row>
    <row r="12" spans="1:20" s="56" customFormat="1" ht="15.75" customHeight="1">
      <c r="A12" s="201">
        <v>1</v>
      </c>
      <c r="B12" s="89" t="s">
        <v>72</v>
      </c>
      <c r="C12" s="185" t="s">
        <v>53</v>
      </c>
      <c r="D12" s="202">
        <v>7</v>
      </c>
      <c r="E12" s="203">
        <v>7.6</v>
      </c>
      <c r="F12" s="203">
        <v>7.8</v>
      </c>
      <c r="G12" s="204">
        <f>(D12+E12+F12)/3</f>
        <v>7.466666666666666</v>
      </c>
      <c r="H12" s="202">
        <v>7.5</v>
      </c>
      <c r="I12" s="203">
        <v>6.2</v>
      </c>
      <c r="J12" s="203">
        <v>6.3</v>
      </c>
      <c r="K12" s="204">
        <f>(H12+I12+J12)/3</f>
        <v>6.666666666666667</v>
      </c>
      <c r="L12" s="202">
        <v>0.8</v>
      </c>
      <c r="M12" s="205">
        <v>0.8</v>
      </c>
      <c r="N12" s="206">
        <f>(L12+M12)/(2*1.7)</f>
        <v>0.47058823529411764</v>
      </c>
      <c r="O12" s="207"/>
      <c r="P12" s="208"/>
      <c r="Q12" s="209"/>
      <c r="R12" s="210">
        <f>(O12/2)+P12+Q12</f>
        <v>0</v>
      </c>
      <c r="S12" s="211">
        <f>SUM(G12,K12,N12)-R12</f>
        <v>14.60392156862745</v>
      </c>
      <c r="T12" s="212">
        <f>RANK(S12,$S$12:$S$23,0)</f>
        <v>4</v>
      </c>
    </row>
    <row r="13" spans="1:20" s="56" customFormat="1" ht="15.75" customHeight="1">
      <c r="A13" s="201"/>
      <c r="B13" s="89" t="s">
        <v>73</v>
      </c>
      <c r="C13" s="185"/>
      <c r="D13" s="202"/>
      <c r="E13" s="203"/>
      <c r="F13" s="203"/>
      <c r="G13" s="204"/>
      <c r="H13" s="202"/>
      <c r="I13" s="203"/>
      <c r="J13" s="203"/>
      <c r="K13" s="204"/>
      <c r="L13" s="202"/>
      <c r="M13" s="205"/>
      <c r="N13" s="206"/>
      <c r="O13" s="207"/>
      <c r="P13" s="208"/>
      <c r="Q13" s="209"/>
      <c r="R13" s="210"/>
      <c r="S13" s="211"/>
      <c r="T13" s="212"/>
    </row>
    <row r="14" spans="1:20" s="56" customFormat="1" ht="15.75" customHeight="1">
      <c r="A14" s="201"/>
      <c r="B14" s="89" t="s">
        <v>74</v>
      </c>
      <c r="C14" s="185"/>
      <c r="D14" s="202"/>
      <c r="E14" s="203"/>
      <c r="F14" s="203"/>
      <c r="G14" s="204"/>
      <c r="H14" s="202"/>
      <c r="I14" s="203"/>
      <c r="J14" s="203"/>
      <c r="K14" s="204"/>
      <c r="L14" s="202"/>
      <c r="M14" s="205"/>
      <c r="N14" s="206"/>
      <c r="O14" s="207"/>
      <c r="P14" s="208"/>
      <c r="Q14" s="209"/>
      <c r="R14" s="210"/>
      <c r="S14" s="211"/>
      <c r="T14" s="212"/>
    </row>
    <row r="15" spans="1:20" ht="15.75" customHeight="1">
      <c r="A15" s="213">
        <f>A12+1</f>
        <v>2</v>
      </c>
      <c r="B15" s="89" t="s">
        <v>61</v>
      </c>
      <c r="C15" s="185" t="s">
        <v>51</v>
      </c>
      <c r="D15" s="214">
        <v>9.2</v>
      </c>
      <c r="E15" s="215">
        <v>8.7</v>
      </c>
      <c r="F15" s="215">
        <v>9.6</v>
      </c>
      <c r="G15" s="204">
        <f>(D15+E15+F15)/3</f>
        <v>9.166666666666666</v>
      </c>
      <c r="H15" s="214">
        <v>9.3</v>
      </c>
      <c r="I15" s="215">
        <v>8</v>
      </c>
      <c r="J15" s="215">
        <v>7.8</v>
      </c>
      <c r="K15" s="204">
        <f>(H15+I15+J15)/3</f>
        <v>8.366666666666667</v>
      </c>
      <c r="L15" s="214">
        <v>5.2</v>
      </c>
      <c r="M15" s="216">
        <v>5.2</v>
      </c>
      <c r="N15" s="206">
        <f>(L15+M15)/4</f>
        <v>2.6</v>
      </c>
      <c r="O15" s="217"/>
      <c r="P15" s="218"/>
      <c r="Q15" s="219"/>
      <c r="R15" s="220">
        <f>(O15/2)+P15+Q15</f>
        <v>0</v>
      </c>
      <c r="S15" s="211">
        <f>SUM(G15,K15,N15)-R15</f>
        <v>20.133333333333333</v>
      </c>
      <c r="T15" s="212">
        <f>RANK(S15,$S$12:$S$23,0)</f>
        <v>1</v>
      </c>
    </row>
    <row r="16" spans="1:20" ht="15.75" customHeight="1">
      <c r="A16" s="213"/>
      <c r="B16" s="89" t="s">
        <v>75</v>
      </c>
      <c r="C16" s="185"/>
      <c r="D16" s="214"/>
      <c r="E16" s="215"/>
      <c r="F16" s="215"/>
      <c r="G16" s="204"/>
      <c r="H16" s="214"/>
      <c r="I16" s="215"/>
      <c r="J16" s="215"/>
      <c r="K16" s="204"/>
      <c r="L16" s="214"/>
      <c r="M16" s="216"/>
      <c r="N16" s="206"/>
      <c r="O16" s="217"/>
      <c r="P16" s="218"/>
      <c r="Q16" s="219"/>
      <c r="R16" s="220"/>
      <c r="S16" s="211"/>
      <c r="T16" s="212"/>
    </row>
    <row r="17" spans="1:20" ht="15.75" customHeight="1">
      <c r="A17" s="213"/>
      <c r="B17" s="89" t="s">
        <v>66</v>
      </c>
      <c r="C17" s="185"/>
      <c r="D17" s="214"/>
      <c r="E17" s="215"/>
      <c r="F17" s="215"/>
      <c r="G17" s="204"/>
      <c r="H17" s="214"/>
      <c r="I17" s="215"/>
      <c r="J17" s="215"/>
      <c r="K17" s="204"/>
      <c r="L17" s="214"/>
      <c r="M17" s="216"/>
      <c r="N17" s="206"/>
      <c r="O17" s="217"/>
      <c r="P17" s="218"/>
      <c r="Q17" s="219"/>
      <c r="R17" s="220"/>
      <c r="S17" s="211"/>
      <c r="T17" s="212"/>
    </row>
    <row r="18" spans="1:20" ht="15.75" customHeight="1">
      <c r="A18" s="213">
        <f>A15+1</f>
        <v>3</v>
      </c>
      <c r="B18" s="89" t="s">
        <v>76</v>
      </c>
      <c r="C18" s="185" t="s">
        <v>43</v>
      </c>
      <c r="D18" s="214">
        <v>8.2</v>
      </c>
      <c r="E18" s="215">
        <v>8.2</v>
      </c>
      <c r="F18" s="215">
        <v>8.5</v>
      </c>
      <c r="G18" s="204">
        <f>(D18+E18+F18)/3</f>
        <v>8.299999999999999</v>
      </c>
      <c r="H18" s="214">
        <v>8.5</v>
      </c>
      <c r="I18" s="215">
        <v>6.6</v>
      </c>
      <c r="J18" s="215">
        <v>6.7</v>
      </c>
      <c r="K18" s="204">
        <f>(H18+I18+J18)/3</f>
        <v>7.266666666666667</v>
      </c>
      <c r="L18" s="214">
        <v>3.2</v>
      </c>
      <c r="M18" s="216">
        <v>3.2</v>
      </c>
      <c r="N18" s="206">
        <f>(L18+M18)/(2*1.7)</f>
        <v>1.8823529411764706</v>
      </c>
      <c r="O18" s="217"/>
      <c r="P18" s="218"/>
      <c r="Q18" s="219"/>
      <c r="R18" s="220">
        <f>(O18/2)+P18+Q18</f>
        <v>0</v>
      </c>
      <c r="S18" s="211">
        <f>SUM(G18,K18,N18)-R18</f>
        <v>17.449019607843137</v>
      </c>
      <c r="T18" s="212">
        <f>RANK(S18,$S$12:$S$23,0)</f>
        <v>2</v>
      </c>
    </row>
    <row r="19" spans="1:20" ht="15.75" customHeight="1">
      <c r="A19" s="213"/>
      <c r="B19" s="89" t="s">
        <v>77</v>
      </c>
      <c r="C19" s="185"/>
      <c r="D19" s="214"/>
      <c r="E19" s="215"/>
      <c r="F19" s="215"/>
      <c r="G19" s="204"/>
      <c r="H19" s="214"/>
      <c r="I19" s="215"/>
      <c r="J19" s="215"/>
      <c r="K19" s="204"/>
      <c r="L19" s="214"/>
      <c r="M19" s="216"/>
      <c r="N19" s="206"/>
      <c r="O19" s="217"/>
      <c r="P19" s="218"/>
      <c r="Q19" s="219"/>
      <c r="R19" s="220"/>
      <c r="S19" s="211"/>
      <c r="T19" s="212"/>
    </row>
    <row r="20" spans="1:20" ht="15.75" customHeight="1">
      <c r="A20" s="213"/>
      <c r="B20" s="89" t="s">
        <v>78</v>
      </c>
      <c r="C20" s="185"/>
      <c r="D20" s="214"/>
      <c r="E20" s="215"/>
      <c r="F20" s="215"/>
      <c r="G20" s="204"/>
      <c r="H20" s="214"/>
      <c r="I20" s="215"/>
      <c r="J20" s="215"/>
      <c r="K20" s="204"/>
      <c r="L20" s="214"/>
      <c r="M20" s="216"/>
      <c r="N20" s="206"/>
      <c r="O20" s="217"/>
      <c r="P20" s="218"/>
      <c r="Q20" s="219"/>
      <c r="R20" s="220"/>
      <c r="S20" s="211"/>
      <c r="T20" s="212"/>
    </row>
    <row r="21" spans="1:20" ht="15.75" customHeight="1">
      <c r="A21" s="213">
        <f>A18+1</f>
        <v>4</v>
      </c>
      <c r="B21" s="89" t="s">
        <v>69</v>
      </c>
      <c r="C21" s="185" t="s">
        <v>39</v>
      </c>
      <c r="D21" s="214">
        <v>8.3</v>
      </c>
      <c r="E21" s="215">
        <v>8.2</v>
      </c>
      <c r="F21" s="215">
        <v>8.7</v>
      </c>
      <c r="G21" s="204">
        <f>(D21+E21+F21)/3</f>
        <v>8.4</v>
      </c>
      <c r="H21" s="214">
        <v>8.5</v>
      </c>
      <c r="I21" s="215">
        <v>6.9</v>
      </c>
      <c r="J21" s="215">
        <v>6.9</v>
      </c>
      <c r="K21" s="204">
        <f>(H21+I21+J21)/3</f>
        <v>7.433333333333334</v>
      </c>
      <c r="L21" s="214">
        <v>2</v>
      </c>
      <c r="M21" s="216">
        <v>2</v>
      </c>
      <c r="N21" s="206">
        <f>(L21+M21)/(2*1.7)</f>
        <v>1.176470588235294</v>
      </c>
      <c r="O21" s="217"/>
      <c r="P21" s="218"/>
      <c r="Q21" s="219"/>
      <c r="R21" s="220">
        <f>(O21/2)+P21+Q21</f>
        <v>0</v>
      </c>
      <c r="S21" s="211">
        <f>SUM(G21,K21,N21)-R21</f>
        <v>17.00980392156863</v>
      </c>
      <c r="T21" s="212">
        <f>RANK(S21,$S$12:$S$23,0)</f>
        <v>3</v>
      </c>
    </row>
    <row r="22" spans="1:20" ht="15.75" customHeight="1">
      <c r="A22" s="213"/>
      <c r="B22" s="89" t="s">
        <v>79</v>
      </c>
      <c r="C22" s="185"/>
      <c r="D22" s="214"/>
      <c r="E22" s="215"/>
      <c r="F22" s="215"/>
      <c r="G22" s="204"/>
      <c r="H22" s="214"/>
      <c r="I22" s="215"/>
      <c r="J22" s="215"/>
      <c r="K22" s="204"/>
      <c r="L22" s="214"/>
      <c r="M22" s="216"/>
      <c r="N22" s="206"/>
      <c r="O22" s="217"/>
      <c r="P22" s="218"/>
      <c r="Q22" s="219"/>
      <c r="R22" s="220"/>
      <c r="S22" s="211"/>
      <c r="T22" s="212"/>
    </row>
    <row r="23" spans="1:20" ht="15.75" customHeight="1">
      <c r="A23" s="213"/>
      <c r="B23" s="89" t="s">
        <v>80</v>
      </c>
      <c r="C23" s="185"/>
      <c r="D23" s="214"/>
      <c r="E23" s="215"/>
      <c r="F23" s="215"/>
      <c r="G23" s="204"/>
      <c r="H23" s="214"/>
      <c r="I23" s="215"/>
      <c r="J23" s="215"/>
      <c r="K23" s="204"/>
      <c r="L23" s="214"/>
      <c r="M23" s="216"/>
      <c r="N23" s="206"/>
      <c r="O23" s="217"/>
      <c r="P23" s="218"/>
      <c r="Q23" s="219"/>
      <c r="R23" s="220"/>
      <c r="S23" s="211"/>
      <c r="T23" s="212"/>
    </row>
    <row r="28" spans="4:16" ht="12.75">
      <c r="D28" s="161" t="s">
        <v>56</v>
      </c>
      <c r="E28" s="161"/>
      <c r="F28" s="161"/>
      <c r="G28" s="61"/>
      <c r="H28" s="61"/>
      <c r="I28" s="61"/>
      <c r="J28" s="61"/>
      <c r="K28" s="61"/>
      <c r="L28" s="62" t="s">
        <v>57</v>
      </c>
      <c r="M28" s="62"/>
      <c r="N28" s="62"/>
      <c r="O28" s="62"/>
      <c r="P28" s="62"/>
    </row>
    <row r="29" spans="4:16" ht="12.75">
      <c r="D29" s="161" t="s">
        <v>58</v>
      </c>
      <c r="E29" s="161"/>
      <c r="F29" s="161"/>
      <c r="G29" s="175"/>
      <c r="H29" s="175"/>
      <c r="I29" s="175"/>
      <c r="J29" s="175"/>
      <c r="K29" s="175"/>
      <c r="L29" s="163" t="s">
        <v>59</v>
      </c>
      <c r="M29" s="163"/>
      <c r="N29" s="163"/>
      <c r="O29" s="163"/>
      <c r="P29" s="163"/>
    </row>
  </sheetData>
  <sheetProtection selectLockedCells="1" selectUnlockedCells="1"/>
  <mergeCells count="104">
    <mergeCell ref="T21:T23"/>
    <mergeCell ref="D28:F28"/>
    <mergeCell ref="D29:F29"/>
    <mergeCell ref="G29:K29"/>
    <mergeCell ref="L29:P29"/>
    <mergeCell ref="N21:N23"/>
    <mergeCell ref="O21:O23"/>
    <mergeCell ref="P21:P23"/>
    <mergeCell ref="Q21:Q23"/>
    <mergeCell ref="R21:R23"/>
    <mergeCell ref="S21:S23"/>
    <mergeCell ref="H21:H23"/>
    <mergeCell ref="I21:I23"/>
    <mergeCell ref="J21:J23"/>
    <mergeCell ref="K21:K23"/>
    <mergeCell ref="L21:L23"/>
    <mergeCell ref="M21:M23"/>
    <mergeCell ref="Q18:Q20"/>
    <mergeCell ref="R18:R20"/>
    <mergeCell ref="S18:S20"/>
    <mergeCell ref="T18:T20"/>
    <mergeCell ref="A21:A23"/>
    <mergeCell ref="C21:C23"/>
    <mergeCell ref="D21:D23"/>
    <mergeCell ref="E21:E23"/>
    <mergeCell ref="F21:F23"/>
    <mergeCell ref="G21:G23"/>
    <mergeCell ref="K18:K20"/>
    <mergeCell ref="L18:L20"/>
    <mergeCell ref="M18:M20"/>
    <mergeCell ref="N18:N20"/>
    <mergeCell ref="O18:O20"/>
    <mergeCell ref="P18:P20"/>
    <mergeCell ref="T15:T17"/>
    <mergeCell ref="A18:A20"/>
    <mergeCell ref="C18:C20"/>
    <mergeCell ref="D18:D20"/>
    <mergeCell ref="E18:E20"/>
    <mergeCell ref="F18:F20"/>
    <mergeCell ref="G18:G20"/>
    <mergeCell ref="H18:H20"/>
    <mergeCell ref="I18:I20"/>
    <mergeCell ref="J18:J20"/>
    <mergeCell ref="N15:N17"/>
    <mergeCell ref="O15:O17"/>
    <mergeCell ref="P15:P17"/>
    <mergeCell ref="Q15:Q17"/>
    <mergeCell ref="R15:R17"/>
    <mergeCell ref="S15:S17"/>
    <mergeCell ref="H15:H17"/>
    <mergeCell ref="I15:I17"/>
    <mergeCell ref="J15:J17"/>
    <mergeCell ref="K15:K17"/>
    <mergeCell ref="L15:L17"/>
    <mergeCell ref="M15:M17"/>
    <mergeCell ref="Q12:Q14"/>
    <mergeCell ref="R12:R14"/>
    <mergeCell ref="S12:S14"/>
    <mergeCell ref="T12:T14"/>
    <mergeCell ref="A15:A17"/>
    <mergeCell ref="C15:C17"/>
    <mergeCell ref="D15:D17"/>
    <mergeCell ref="E15:E17"/>
    <mergeCell ref="F15:F17"/>
    <mergeCell ref="G15:G17"/>
    <mergeCell ref="K12:K14"/>
    <mergeCell ref="L12:L14"/>
    <mergeCell ref="M12:M14"/>
    <mergeCell ref="N12:N14"/>
    <mergeCell ref="O12:O14"/>
    <mergeCell ref="P12:P14"/>
    <mergeCell ref="T10:T11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K10:K11"/>
    <mergeCell ref="L10:M10"/>
    <mergeCell ref="N10:N11"/>
    <mergeCell ref="O10:Q10"/>
    <mergeCell ref="R10:R11"/>
    <mergeCell ref="S10:S11"/>
    <mergeCell ref="I7:K7"/>
    <mergeCell ref="M7:O7"/>
    <mergeCell ref="D8:F8"/>
    <mergeCell ref="I8:K8"/>
    <mergeCell ref="A10:A11"/>
    <mergeCell ref="B10:B11"/>
    <mergeCell ref="C10:C11"/>
    <mergeCell ref="D10:F10"/>
    <mergeCell ref="G10:G11"/>
    <mergeCell ref="H10:J10"/>
    <mergeCell ref="A1:T1"/>
    <mergeCell ref="A2:T2"/>
    <mergeCell ref="C3:L3"/>
    <mergeCell ref="O3:S4"/>
    <mergeCell ref="D6:F6"/>
    <mergeCell ref="I6:K6"/>
    <mergeCell ref="M6:O6"/>
  </mergeCells>
  <printOptions/>
  <pageMargins left="0.1597222222222222" right="0.39375" top="0.6402777777777777" bottom="0.12986111111111112" header="0.5118055555555555" footer="0.5118055555555555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U35"/>
  <sheetViews>
    <sheetView showGridLines="0" view="pageBreakPreview" zoomScale="70" zoomScaleNormal="80" zoomScaleSheetLayoutView="70" zoomScalePageLayoutView="0" workbookViewId="0" topLeftCell="A1">
      <selection activeCell="W28" sqref="W28"/>
    </sheetView>
  </sheetViews>
  <sheetFormatPr defaultColWidth="9.00390625" defaultRowHeight="12.75"/>
  <cols>
    <col min="1" max="1" width="3.00390625" style="0" customWidth="1"/>
    <col min="2" max="2" width="24.25390625" style="0" customWidth="1"/>
    <col min="3" max="3" width="12.25390625" style="0" customWidth="1"/>
    <col min="4" max="18" width="5.875" style="0" customWidth="1"/>
    <col min="19" max="19" width="7.125" style="1" customWidth="1"/>
    <col min="20" max="20" width="7.375" style="2" customWidth="1"/>
  </cols>
  <sheetData>
    <row r="1" spans="1:21" s="4" customFormat="1" ht="25.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3"/>
    </row>
    <row r="2" spans="1:21" s="4" customFormat="1" ht="12" customHeight="1">
      <c r="A2" s="5"/>
      <c r="B2" s="112" t="s">
        <v>81</v>
      </c>
      <c r="C2" s="7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8"/>
      <c r="O2" s="8"/>
      <c r="P2" s="150" t="s">
        <v>82</v>
      </c>
      <c r="Q2" s="150"/>
      <c r="R2" s="150"/>
      <c r="S2" s="150"/>
      <c r="T2" s="150"/>
      <c r="U2" s="9"/>
    </row>
    <row r="3" spans="1:21" s="4" customFormat="1" ht="12" customHeight="1">
      <c r="A3" s="5"/>
      <c r="C3" s="11"/>
      <c r="D3" s="11"/>
      <c r="G3" s="12"/>
      <c r="H3" s="5"/>
      <c r="I3" s="5"/>
      <c r="J3" s="5"/>
      <c r="K3" s="5"/>
      <c r="L3" s="5"/>
      <c r="M3" s="5"/>
      <c r="N3" s="5"/>
      <c r="O3" s="5"/>
      <c r="P3" s="150"/>
      <c r="Q3" s="150"/>
      <c r="R3" s="150"/>
      <c r="S3" s="150"/>
      <c r="T3" s="150"/>
      <c r="U3" s="9"/>
    </row>
    <row r="4" spans="1:20" s="34" customFormat="1" ht="14.25" customHeight="1">
      <c r="A4" s="194" t="s">
        <v>14</v>
      </c>
      <c r="B4" s="195" t="s">
        <v>15</v>
      </c>
      <c r="C4" s="194" t="s">
        <v>16</v>
      </c>
      <c r="D4" s="196" t="s">
        <v>3</v>
      </c>
      <c r="E4" s="196"/>
      <c r="F4" s="196"/>
      <c r="G4" s="221" t="s">
        <v>17</v>
      </c>
      <c r="H4" s="196" t="s">
        <v>4</v>
      </c>
      <c r="I4" s="196"/>
      <c r="J4" s="196"/>
      <c r="K4" s="221" t="s">
        <v>17</v>
      </c>
      <c r="L4" s="176" t="s">
        <v>5</v>
      </c>
      <c r="M4" s="176"/>
      <c r="N4" s="221" t="s">
        <v>17</v>
      </c>
      <c r="O4" s="222" t="s">
        <v>18</v>
      </c>
      <c r="P4" s="222"/>
      <c r="Q4" s="222"/>
      <c r="R4" s="223" t="s">
        <v>17</v>
      </c>
      <c r="S4" s="199" t="s">
        <v>19</v>
      </c>
      <c r="T4" s="200" t="s">
        <v>20</v>
      </c>
    </row>
    <row r="5" spans="1:20" s="34" customFormat="1" ht="23.25" customHeight="1">
      <c r="A5" s="194"/>
      <c r="B5" s="195"/>
      <c r="C5" s="194"/>
      <c r="D5" s="106" t="s">
        <v>21</v>
      </c>
      <c r="E5" s="107" t="s">
        <v>22</v>
      </c>
      <c r="F5" s="107" t="s">
        <v>23</v>
      </c>
      <c r="G5" s="221"/>
      <c r="H5" s="106" t="s">
        <v>24</v>
      </c>
      <c r="I5" s="107" t="s">
        <v>25</v>
      </c>
      <c r="J5" s="107" t="s">
        <v>26</v>
      </c>
      <c r="K5" s="221"/>
      <c r="L5" s="106" t="s">
        <v>27</v>
      </c>
      <c r="M5" s="108" t="s">
        <v>28</v>
      </c>
      <c r="N5" s="221"/>
      <c r="O5" s="113" t="s">
        <v>29</v>
      </c>
      <c r="P5" s="114" t="s">
        <v>30</v>
      </c>
      <c r="Q5" s="115" t="s">
        <v>31</v>
      </c>
      <c r="R5" s="223"/>
      <c r="S5" s="199"/>
      <c r="T5" s="200"/>
    </row>
    <row r="6" spans="1:20" ht="15.75" customHeight="1">
      <c r="A6" s="184">
        <v>1</v>
      </c>
      <c r="B6" s="89" t="s">
        <v>83</v>
      </c>
      <c r="C6" s="185" t="s">
        <v>53</v>
      </c>
      <c r="D6" s="214">
        <v>7</v>
      </c>
      <c r="E6" s="215">
        <v>7.2</v>
      </c>
      <c r="F6" s="215">
        <v>8</v>
      </c>
      <c r="G6" s="224">
        <f>(D6+E6+F6)/3</f>
        <v>7.3999999999999995</v>
      </c>
      <c r="H6" s="214">
        <v>7.5</v>
      </c>
      <c r="I6" s="215">
        <v>5.8</v>
      </c>
      <c r="J6" s="215">
        <v>6.7</v>
      </c>
      <c r="K6" s="224">
        <f>(H6+I6+J6)/3</f>
        <v>6.666666666666667</v>
      </c>
      <c r="L6" s="225">
        <v>0.6000000000000001</v>
      </c>
      <c r="M6" s="226">
        <v>0.6000000000000001</v>
      </c>
      <c r="N6" s="227">
        <f>(L6+M6)/(2*1.7)</f>
        <v>0.35294117647058826</v>
      </c>
      <c r="O6" s="217"/>
      <c r="P6" s="218"/>
      <c r="Q6" s="219"/>
      <c r="R6" s="228">
        <f>(O6/2)+P6+Q6</f>
        <v>0</v>
      </c>
      <c r="S6" s="229">
        <f>SUM(G6,K6,N6)-R6</f>
        <v>14.419607843137255</v>
      </c>
      <c r="T6" s="230">
        <f>RANK(S6,$S$6:$S$59,0)</f>
        <v>4</v>
      </c>
    </row>
    <row r="7" spans="1:20" ht="15.75" customHeight="1">
      <c r="A7" s="184"/>
      <c r="B7" s="89" t="s">
        <v>84</v>
      </c>
      <c r="C7" s="185"/>
      <c r="D7" s="214"/>
      <c r="E7" s="215"/>
      <c r="F7" s="215"/>
      <c r="G7" s="224"/>
      <c r="H7" s="214"/>
      <c r="I7" s="215"/>
      <c r="J7" s="215"/>
      <c r="K7" s="224"/>
      <c r="L7" s="225"/>
      <c r="M7" s="226"/>
      <c r="N7" s="227"/>
      <c r="O7" s="217"/>
      <c r="P7" s="218"/>
      <c r="Q7" s="219"/>
      <c r="R7" s="228"/>
      <c r="S7" s="229"/>
      <c r="T7" s="230"/>
    </row>
    <row r="8" spans="1:20" ht="15.75" customHeight="1">
      <c r="A8" s="184"/>
      <c r="B8" s="89" t="s">
        <v>73</v>
      </c>
      <c r="C8" s="185"/>
      <c r="D8" s="214"/>
      <c r="E8" s="215"/>
      <c r="F8" s="215"/>
      <c r="G8" s="224"/>
      <c r="H8" s="214"/>
      <c r="I8" s="215"/>
      <c r="J8" s="215"/>
      <c r="K8" s="224"/>
      <c r="L8" s="225"/>
      <c r="M8" s="226"/>
      <c r="N8" s="227"/>
      <c r="O8" s="217"/>
      <c r="P8" s="218"/>
      <c r="Q8" s="219"/>
      <c r="R8" s="228"/>
      <c r="S8" s="229"/>
      <c r="T8" s="230"/>
    </row>
    <row r="9" spans="1:20" ht="15.75" customHeight="1">
      <c r="A9" s="184"/>
      <c r="B9" s="89" t="s">
        <v>72</v>
      </c>
      <c r="C9" s="185"/>
      <c r="D9" s="214"/>
      <c r="E9" s="215"/>
      <c r="F9" s="215"/>
      <c r="G9" s="224"/>
      <c r="H9" s="214"/>
      <c r="I9" s="215"/>
      <c r="J9" s="215"/>
      <c r="K9" s="224"/>
      <c r="L9" s="225"/>
      <c r="M9" s="226"/>
      <c r="N9" s="227"/>
      <c r="O9" s="217"/>
      <c r="P9" s="218"/>
      <c r="Q9" s="219"/>
      <c r="R9" s="228"/>
      <c r="S9" s="229"/>
      <c r="T9" s="230"/>
    </row>
    <row r="10" spans="1:20" ht="15.75" customHeight="1">
      <c r="A10" s="184"/>
      <c r="B10" s="89" t="s">
        <v>85</v>
      </c>
      <c r="C10" s="185"/>
      <c r="D10" s="214"/>
      <c r="E10" s="215"/>
      <c r="F10" s="215"/>
      <c r="G10" s="224"/>
      <c r="H10" s="214"/>
      <c r="I10" s="215"/>
      <c r="J10" s="215"/>
      <c r="K10" s="224"/>
      <c r="L10" s="225"/>
      <c r="M10" s="226"/>
      <c r="N10" s="227"/>
      <c r="O10" s="217"/>
      <c r="P10" s="218"/>
      <c r="Q10" s="219"/>
      <c r="R10" s="228"/>
      <c r="S10" s="229"/>
      <c r="T10" s="230"/>
    </row>
    <row r="11" spans="1:20" ht="15.75" customHeight="1">
      <c r="A11" s="184"/>
      <c r="B11" s="116"/>
      <c r="C11" s="185"/>
      <c r="D11" s="214"/>
      <c r="E11" s="215"/>
      <c r="F11" s="215"/>
      <c r="G11" s="224"/>
      <c r="H11" s="214"/>
      <c r="I11" s="215"/>
      <c r="J11" s="215"/>
      <c r="K11" s="224"/>
      <c r="L11" s="225"/>
      <c r="M11" s="226"/>
      <c r="N11" s="227"/>
      <c r="O11" s="217"/>
      <c r="P11" s="218"/>
      <c r="Q11" s="219"/>
      <c r="R11" s="228"/>
      <c r="S11" s="229"/>
      <c r="T11" s="230"/>
    </row>
    <row r="12" spans="1:20" s="58" customFormat="1" ht="15.75" customHeight="1">
      <c r="A12" s="184">
        <f>A6+1</f>
        <v>2</v>
      </c>
      <c r="B12" s="89" t="s">
        <v>86</v>
      </c>
      <c r="C12" s="185" t="s">
        <v>43</v>
      </c>
      <c r="D12" s="214">
        <v>7.8</v>
      </c>
      <c r="E12" s="215">
        <v>8</v>
      </c>
      <c r="F12" s="215">
        <v>8.3</v>
      </c>
      <c r="G12" s="224">
        <f>(D12+E12+F12)/3</f>
        <v>8.033333333333333</v>
      </c>
      <c r="H12" s="231">
        <v>8.5</v>
      </c>
      <c r="I12" s="231">
        <v>5.9</v>
      </c>
      <c r="J12" s="215">
        <v>6.4</v>
      </c>
      <c r="K12" s="224">
        <f>(H12+I12+J12)/3</f>
        <v>6.933333333333334</v>
      </c>
      <c r="L12" s="225">
        <v>1</v>
      </c>
      <c r="M12" s="226">
        <v>1</v>
      </c>
      <c r="N12" s="227">
        <f>(L12+M12)/(2*1.7)</f>
        <v>0.588235294117647</v>
      </c>
      <c r="O12" s="217"/>
      <c r="P12" s="218"/>
      <c r="Q12" s="219"/>
      <c r="R12" s="228">
        <f>(O12/2)+P12+Q12</f>
        <v>0</v>
      </c>
      <c r="S12" s="232">
        <f>SUM(G12,K12,N12)-R12</f>
        <v>15.554901960784314</v>
      </c>
      <c r="T12" s="233">
        <f>RANK(S12,$S$6:$S$59,0)</f>
        <v>2</v>
      </c>
    </row>
    <row r="13" spans="1:20" s="58" customFormat="1" ht="15.75" customHeight="1">
      <c r="A13" s="184"/>
      <c r="B13" s="89" t="s">
        <v>87</v>
      </c>
      <c r="C13" s="185"/>
      <c r="D13" s="214"/>
      <c r="E13" s="215"/>
      <c r="F13" s="215"/>
      <c r="G13" s="224"/>
      <c r="H13" s="231"/>
      <c r="I13" s="231"/>
      <c r="J13" s="215"/>
      <c r="K13" s="224"/>
      <c r="L13" s="225"/>
      <c r="M13" s="226"/>
      <c r="N13" s="227"/>
      <c r="O13" s="217"/>
      <c r="P13" s="218"/>
      <c r="Q13" s="219"/>
      <c r="R13" s="228"/>
      <c r="S13" s="232"/>
      <c r="T13" s="233"/>
    </row>
    <row r="14" spans="1:20" s="58" customFormat="1" ht="15.75" customHeight="1">
      <c r="A14" s="184"/>
      <c r="B14" s="89" t="s">
        <v>88</v>
      </c>
      <c r="C14" s="185"/>
      <c r="D14" s="214"/>
      <c r="E14" s="215"/>
      <c r="F14" s="215"/>
      <c r="G14" s="224"/>
      <c r="H14" s="231"/>
      <c r="I14" s="231"/>
      <c r="J14" s="215"/>
      <c r="K14" s="224"/>
      <c r="L14" s="225"/>
      <c r="M14" s="226"/>
      <c r="N14" s="227"/>
      <c r="O14" s="217"/>
      <c r="P14" s="218"/>
      <c r="Q14" s="219"/>
      <c r="R14" s="228"/>
      <c r="S14" s="232"/>
      <c r="T14" s="233"/>
    </row>
    <row r="15" spans="1:20" s="58" customFormat="1" ht="15.75" customHeight="1">
      <c r="A15" s="184"/>
      <c r="B15" s="89" t="s">
        <v>89</v>
      </c>
      <c r="C15" s="185"/>
      <c r="D15" s="214"/>
      <c r="E15" s="215"/>
      <c r="F15" s="215"/>
      <c r="G15" s="224"/>
      <c r="H15" s="231"/>
      <c r="I15" s="231"/>
      <c r="J15" s="215"/>
      <c r="K15" s="224"/>
      <c r="L15" s="225"/>
      <c r="M15" s="226"/>
      <c r="N15" s="227"/>
      <c r="O15" s="217"/>
      <c r="P15" s="218"/>
      <c r="Q15" s="219"/>
      <c r="R15" s="228"/>
      <c r="S15" s="232"/>
      <c r="T15" s="233"/>
    </row>
    <row r="16" spans="1:20" s="58" customFormat="1" ht="15.75" customHeight="1">
      <c r="A16" s="184"/>
      <c r="B16" s="117"/>
      <c r="C16" s="185"/>
      <c r="D16" s="214"/>
      <c r="E16" s="215"/>
      <c r="F16" s="215"/>
      <c r="G16" s="224"/>
      <c r="H16" s="231"/>
      <c r="I16" s="231"/>
      <c r="J16" s="215"/>
      <c r="K16" s="224"/>
      <c r="L16" s="225"/>
      <c r="M16" s="226"/>
      <c r="N16" s="227"/>
      <c r="O16" s="217"/>
      <c r="P16" s="218"/>
      <c r="Q16" s="219"/>
      <c r="R16" s="228"/>
      <c r="S16" s="232"/>
      <c r="T16" s="233"/>
    </row>
    <row r="17" spans="1:20" s="58" customFormat="1" ht="15.75" customHeight="1">
      <c r="A17" s="184"/>
      <c r="B17" s="117"/>
      <c r="C17" s="185"/>
      <c r="D17" s="214"/>
      <c r="E17" s="215"/>
      <c r="F17" s="215"/>
      <c r="G17" s="224"/>
      <c r="H17" s="231"/>
      <c r="I17" s="231"/>
      <c r="J17" s="215"/>
      <c r="K17" s="224"/>
      <c r="L17" s="225"/>
      <c r="M17" s="226"/>
      <c r="N17" s="227"/>
      <c r="O17" s="217"/>
      <c r="P17" s="218"/>
      <c r="Q17" s="219"/>
      <c r="R17" s="228"/>
      <c r="S17" s="232"/>
      <c r="T17" s="233"/>
    </row>
    <row r="18" spans="1:20" s="58" customFormat="1" ht="15.75" customHeight="1">
      <c r="A18" s="184">
        <f>A12+1</f>
        <v>3</v>
      </c>
      <c r="B18" s="89" t="s">
        <v>90</v>
      </c>
      <c r="C18" s="185" t="s">
        <v>51</v>
      </c>
      <c r="D18" s="214">
        <v>8</v>
      </c>
      <c r="E18" s="215">
        <v>8.6</v>
      </c>
      <c r="F18" s="215">
        <v>9</v>
      </c>
      <c r="G18" s="224">
        <f>(D18+E18+F18)/3</f>
        <v>8.533333333333333</v>
      </c>
      <c r="H18" s="186">
        <v>9</v>
      </c>
      <c r="I18" s="186">
        <v>7.4</v>
      </c>
      <c r="J18" s="234">
        <v>7.4</v>
      </c>
      <c r="K18" s="224">
        <f>(H18+I18+J18)/3</f>
        <v>7.933333333333333</v>
      </c>
      <c r="L18" s="235">
        <v>2.1</v>
      </c>
      <c r="M18" s="236">
        <v>2.1</v>
      </c>
      <c r="N18" s="237">
        <f>(L18+M18)/4</f>
        <v>1.05</v>
      </c>
      <c r="O18" s="217"/>
      <c r="P18" s="218"/>
      <c r="Q18" s="219"/>
      <c r="R18" s="228">
        <f>(O18/2)+P18+Q18</f>
        <v>0</v>
      </c>
      <c r="S18" s="232">
        <f>SUM(G18,K18,N18)-R18</f>
        <v>17.516666666666666</v>
      </c>
      <c r="T18" s="233">
        <f>RANK(S18,$S$6:$S$59,0)</f>
        <v>1</v>
      </c>
    </row>
    <row r="19" spans="1:20" s="58" customFormat="1" ht="15.75" customHeight="1">
      <c r="A19" s="184"/>
      <c r="B19" s="89" t="s">
        <v>50</v>
      </c>
      <c r="C19" s="185"/>
      <c r="D19" s="214"/>
      <c r="E19" s="215"/>
      <c r="F19" s="215"/>
      <c r="G19" s="224"/>
      <c r="H19" s="186"/>
      <c r="I19" s="186"/>
      <c r="J19" s="234"/>
      <c r="K19" s="224"/>
      <c r="L19" s="235"/>
      <c r="M19" s="236"/>
      <c r="N19" s="237"/>
      <c r="O19" s="217"/>
      <c r="P19" s="218"/>
      <c r="Q19" s="219"/>
      <c r="R19" s="228"/>
      <c r="S19" s="232"/>
      <c r="T19" s="233"/>
    </row>
    <row r="20" spans="1:20" s="58" customFormat="1" ht="15.75" customHeight="1">
      <c r="A20" s="184"/>
      <c r="B20" s="89" t="s">
        <v>67</v>
      </c>
      <c r="C20" s="185"/>
      <c r="D20" s="214"/>
      <c r="E20" s="215"/>
      <c r="F20" s="215"/>
      <c r="G20" s="224"/>
      <c r="H20" s="186"/>
      <c r="I20" s="186"/>
      <c r="J20" s="234"/>
      <c r="K20" s="224"/>
      <c r="L20" s="235"/>
      <c r="M20" s="236"/>
      <c r="N20" s="237"/>
      <c r="O20" s="217"/>
      <c r="P20" s="218"/>
      <c r="Q20" s="219"/>
      <c r="R20" s="228"/>
      <c r="S20" s="232"/>
      <c r="T20" s="233"/>
    </row>
    <row r="21" spans="1:20" s="58" customFormat="1" ht="15.75" customHeight="1">
      <c r="A21" s="184"/>
      <c r="B21" s="89" t="s">
        <v>75</v>
      </c>
      <c r="C21" s="185"/>
      <c r="D21" s="214"/>
      <c r="E21" s="215"/>
      <c r="F21" s="215"/>
      <c r="G21" s="224"/>
      <c r="H21" s="186"/>
      <c r="I21" s="186"/>
      <c r="J21" s="234"/>
      <c r="K21" s="224"/>
      <c r="L21" s="235"/>
      <c r="M21" s="236"/>
      <c r="N21" s="237"/>
      <c r="O21" s="217"/>
      <c r="P21" s="218"/>
      <c r="Q21" s="219"/>
      <c r="R21" s="228"/>
      <c r="S21" s="232"/>
      <c r="T21" s="233"/>
    </row>
    <row r="22" spans="1:20" s="58" customFormat="1" ht="15.75" customHeight="1">
      <c r="A22" s="184"/>
      <c r="B22" s="89" t="s">
        <v>61</v>
      </c>
      <c r="C22" s="185"/>
      <c r="D22" s="214"/>
      <c r="E22" s="215"/>
      <c r="F22" s="215"/>
      <c r="G22" s="224"/>
      <c r="H22" s="186"/>
      <c r="I22" s="186"/>
      <c r="J22" s="234"/>
      <c r="K22" s="224"/>
      <c r="L22" s="235"/>
      <c r="M22" s="236"/>
      <c r="N22" s="237"/>
      <c r="O22" s="217"/>
      <c r="P22" s="218"/>
      <c r="Q22" s="219"/>
      <c r="R22" s="228"/>
      <c r="S22" s="232"/>
      <c r="T22" s="233"/>
    </row>
    <row r="23" spans="1:20" s="58" customFormat="1" ht="12" customHeight="1">
      <c r="A23" s="184"/>
      <c r="B23" s="118"/>
      <c r="C23" s="185"/>
      <c r="D23" s="214"/>
      <c r="E23" s="215"/>
      <c r="F23" s="215"/>
      <c r="G23" s="224"/>
      <c r="H23" s="186"/>
      <c r="I23" s="186"/>
      <c r="J23" s="234"/>
      <c r="K23" s="224"/>
      <c r="L23" s="235"/>
      <c r="M23" s="236"/>
      <c r="N23" s="237"/>
      <c r="O23" s="217"/>
      <c r="P23" s="218"/>
      <c r="Q23" s="219"/>
      <c r="R23" s="228"/>
      <c r="S23" s="232"/>
      <c r="T23" s="233"/>
    </row>
    <row r="24" spans="1:20" s="58" customFormat="1" ht="15.75" customHeight="1">
      <c r="A24" s="184">
        <f>A18+1</f>
        <v>4</v>
      </c>
      <c r="B24" s="89" t="s">
        <v>91</v>
      </c>
      <c r="C24" s="185" t="s">
        <v>39</v>
      </c>
      <c r="D24" s="214">
        <v>7.5</v>
      </c>
      <c r="E24" s="215">
        <v>7.2</v>
      </c>
      <c r="F24" s="215">
        <v>7.9</v>
      </c>
      <c r="G24" s="238">
        <f>(D24+E24+F24)/3</f>
        <v>7.533333333333334</v>
      </c>
      <c r="H24" s="231">
        <v>7.8</v>
      </c>
      <c r="I24" s="231">
        <v>5.8</v>
      </c>
      <c r="J24" s="215">
        <v>6.6</v>
      </c>
      <c r="K24" s="238">
        <f>(H24+I24+J24)/3</f>
        <v>6.733333333333333</v>
      </c>
      <c r="L24" s="225">
        <v>1</v>
      </c>
      <c r="M24" s="226">
        <v>1</v>
      </c>
      <c r="N24" s="227">
        <f>(L24+M24)/(2*1.7)</f>
        <v>0.588235294117647</v>
      </c>
      <c r="O24" s="217"/>
      <c r="P24" s="218"/>
      <c r="Q24" s="219"/>
      <c r="R24" s="228">
        <f>(O24/2)+P24+Q24</f>
        <v>0</v>
      </c>
      <c r="S24" s="232">
        <f>SUM(G24,K24,N24)-R24</f>
        <v>14.854901960784314</v>
      </c>
      <c r="T24" s="233">
        <f>RANK(S24,$S$6:$S$59,0)</f>
        <v>3</v>
      </c>
    </row>
    <row r="25" spans="1:20" s="58" customFormat="1" ht="15.75" customHeight="1">
      <c r="A25" s="184"/>
      <c r="B25" s="89" t="s">
        <v>92</v>
      </c>
      <c r="C25" s="185"/>
      <c r="D25" s="214"/>
      <c r="E25" s="215"/>
      <c r="F25" s="215"/>
      <c r="G25" s="238"/>
      <c r="H25" s="231"/>
      <c r="I25" s="231"/>
      <c r="J25" s="215"/>
      <c r="K25" s="238"/>
      <c r="L25" s="225"/>
      <c r="M25" s="226"/>
      <c r="N25" s="227"/>
      <c r="O25" s="217"/>
      <c r="P25" s="218"/>
      <c r="Q25" s="219"/>
      <c r="R25" s="228"/>
      <c r="S25" s="232"/>
      <c r="T25" s="233"/>
    </row>
    <row r="26" spans="1:20" s="58" customFormat="1" ht="15.75" customHeight="1">
      <c r="A26" s="184"/>
      <c r="B26" s="89" t="s">
        <v>93</v>
      </c>
      <c r="C26" s="185"/>
      <c r="D26" s="214"/>
      <c r="E26" s="215"/>
      <c r="F26" s="215"/>
      <c r="G26" s="238"/>
      <c r="H26" s="231"/>
      <c r="I26" s="231"/>
      <c r="J26" s="215"/>
      <c r="K26" s="238"/>
      <c r="L26" s="225"/>
      <c r="M26" s="226"/>
      <c r="N26" s="227"/>
      <c r="O26" s="217"/>
      <c r="P26" s="218"/>
      <c r="Q26" s="219"/>
      <c r="R26" s="228"/>
      <c r="S26" s="232"/>
      <c r="T26" s="233"/>
    </row>
    <row r="27" spans="1:20" s="58" customFormat="1" ht="15.75" customHeight="1">
      <c r="A27" s="184"/>
      <c r="B27" s="89" t="s">
        <v>94</v>
      </c>
      <c r="C27" s="185"/>
      <c r="D27" s="214"/>
      <c r="E27" s="215"/>
      <c r="F27" s="215"/>
      <c r="G27" s="238"/>
      <c r="H27" s="231"/>
      <c r="I27" s="231"/>
      <c r="J27" s="215"/>
      <c r="K27" s="238"/>
      <c r="L27" s="225"/>
      <c r="M27" s="226"/>
      <c r="N27" s="227"/>
      <c r="O27" s="217"/>
      <c r="P27" s="218"/>
      <c r="Q27" s="219"/>
      <c r="R27" s="228"/>
      <c r="S27" s="232"/>
      <c r="T27" s="233"/>
    </row>
    <row r="28" spans="1:20" s="58" customFormat="1" ht="15.75" customHeight="1">
      <c r="A28" s="184"/>
      <c r="B28" s="89" t="s">
        <v>95</v>
      </c>
      <c r="C28" s="185"/>
      <c r="D28" s="214"/>
      <c r="E28" s="215"/>
      <c r="F28" s="215"/>
      <c r="G28" s="238"/>
      <c r="H28" s="231"/>
      <c r="I28" s="231"/>
      <c r="J28" s="215"/>
      <c r="K28" s="238"/>
      <c r="L28" s="225"/>
      <c r="M28" s="226"/>
      <c r="N28" s="227"/>
      <c r="O28" s="217"/>
      <c r="P28" s="218"/>
      <c r="Q28" s="219"/>
      <c r="R28" s="228"/>
      <c r="S28" s="232"/>
      <c r="T28" s="233"/>
    </row>
    <row r="29" spans="1:20" s="58" customFormat="1" ht="15.75" customHeight="1">
      <c r="A29" s="184"/>
      <c r="B29" s="89"/>
      <c r="C29" s="185"/>
      <c r="D29" s="214"/>
      <c r="E29" s="215"/>
      <c r="F29" s="215"/>
      <c r="G29" s="238"/>
      <c r="H29" s="231"/>
      <c r="I29" s="231"/>
      <c r="J29" s="215"/>
      <c r="K29" s="238"/>
      <c r="L29" s="225"/>
      <c r="M29" s="226"/>
      <c r="N29" s="227"/>
      <c r="O29" s="217"/>
      <c r="P29" s="218"/>
      <c r="Q29" s="219"/>
      <c r="R29" s="228"/>
      <c r="S29" s="232"/>
      <c r="T29" s="233"/>
    </row>
    <row r="34" spans="1:20" ht="12.75">
      <c r="A34" s="161" t="s">
        <v>96</v>
      </c>
      <c r="B34" s="161"/>
      <c r="C34" s="161"/>
      <c r="D34" s="62" t="s">
        <v>57</v>
      </c>
      <c r="E34" s="62"/>
      <c r="F34" s="62"/>
      <c r="G34" s="62"/>
      <c r="H34" s="62"/>
      <c r="I34" s="60"/>
      <c r="J34" s="60"/>
      <c r="K34" s="60"/>
      <c r="L34" s="62"/>
      <c r="M34" s="62"/>
      <c r="N34" s="62"/>
      <c r="O34" s="62"/>
      <c r="P34" s="62"/>
      <c r="Q34" s="161"/>
      <c r="R34" s="161"/>
      <c r="S34" s="161"/>
      <c r="T34" s="62"/>
    </row>
    <row r="35" spans="1:20" ht="12.75">
      <c r="A35" s="161" t="s">
        <v>97</v>
      </c>
      <c r="B35" s="161"/>
      <c r="C35" s="161"/>
      <c r="D35" s="163" t="s">
        <v>59</v>
      </c>
      <c r="E35" s="163"/>
      <c r="F35" s="163"/>
      <c r="G35" s="163"/>
      <c r="H35" s="163"/>
      <c r="I35" s="161"/>
      <c r="J35" s="161"/>
      <c r="K35" s="161"/>
      <c r="L35" s="163"/>
      <c r="M35" s="163"/>
      <c r="N35" s="163"/>
      <c r="O35" s="163"/>
      <c r="P35" s="163"/>
      <c r="Q35" s="161"/>
      <c r="R35" s="161"/>
      <c r="S35" s="161"/>
      <c r="T35" s="62"/>
    </row>
  </sheetData>
  <sheetProtection selectLockedCells="1" selectUnlockedCells="1"/>
  <mergeCells count="99">
    <mergeCell ref="A35:C35"/>
    <mergeCell ref="D35:H35"/>
    <mergeCell ref="I35:K35"/>
    <mergeCell ref="L35:P35"/>
    <mergeCell ref="Q35:S35"/>
    <mergeCell ref="Q24:Q29"/>
    <mergeCell ref="R24:R29"/>
    <mergeCell ref="S24:S29"/>
    <mergeCell ref="T24:T29"/>
    <mergeCell ref="A34:C34"/>
    <mergeCell ref="Q34:S34"/>
    <mergeCell ref="K24:K29"/>
    <mergeCell ref="L24:L29"/>
    <mergeCell ref="M24:M29"/>
    <mergeCell ref="N24:N29"/>
    <mergeCell ref="O24:O29"/>
    <mergeCell ref="P24:P29"/>
    <mergeCell ref="T18:T23"/>
    <mergeCell ref="A24:A29"/>
    <mergeCell ref="C24:C29"/>
    <mergeCell ref="D24:D29"/>
    <mergeCell ref="E24:E29"/>
    <mergeCell ref="F24:F29"/>
    <mergeCell ref="G24:G29"/>
    <mergeCell ref="H24:H29"/>
    <mergeCell ref="I24:I29"/>
    <mergeCell ref="J24:J29"/>
    <mergeCell ref="N18:N23"/>
    <mergeCell ref="O18:O23"/>
    <mergeCell ref="P18:P23"/>
    <mergeCell ref="Q18:Q23"/>
    <mergeCell ref="R18:R23"/>
    <mergeCell ref="S18:S23"/>
    <mergeCell ref="H18:H23"/>
    <mergeCell ref="I18:I23"/>
    <mergeCell ref="J18:J23"/>
    <mergeCell ref="K18:K23"/>
    <mergeCell ref="L18:L23"/>
    <mergeCell ref="M18:M23"/>
    <mergeCell ref="Q12:Q17"/>
    <mergeCell ref="R12:R17"/>
    <mergeCell ref="S12:S17"/>
    <mergeCell ref="T12:T17"/>
    <mergeCell ref="A18:A23"/>
    <mergeCell ref="C18:C23"/>
    <mergeCell ref="D18:D23"/>
    <mergeCell ref="E18:E23"/>
    <mergeCell ref="F18:F23"/>
    <mergeCell ref="G18:G23"/>
    <mergeCell ref="K12:K17"/>
    <mergeCell ref="L12:L17"/>
    <mergeCell ref="M12:M17"/>
    <mergeCell ref="N12:N17"/>
    <mergeCell ref="O12:O17"/>
    <mergeCell ref="P12:P17"/>
    <mergeCell ref="T6:T11"/>
    <mergeCell ref="A12:A17"/>
    <mergeCell ref="C12:C17"/>
    <mergeCell ref="D12:D17"/>
    <mergeCell ref="E12:E17"/>
    <mergeCell ref="F12:F17"/>
    <mergeCell ref="G12:G17"/>
    <mergeCell ref="H12:H17"/>
    <mergeCell ref="I12:I17"/>
    <mergeCell ref="J12:J17"/>
    <mergeCell ref="N6:N11"/>
    <mergeCell ref="O6:O11"/>
    <mergeCell ref="P6:P11"/>
    <mergeCell ref="Q6:Q11"/>
    <mergeCell ref="R6:R11"/>
    <mergeCell ref="S6:S11"/>
    <mergeCell ref="H6:H11"/>
    <mergeCell ref="I6:I11"/>
    <mergeCell ref="J6:J11"/>
    <mergeCell ref="K6:K11"/>
    <mergeCell ref="L6:L11"/>
    <mergeCell ref="M6:M11"/>
    <mergeCell ref="A6:A11"/>
    <mergeCell ref="C6:C11"/>
    <mergeCell ref="D6:D11"/>
    <mergeCell ref="E6:E11"/>
    <mergeCell ref="F6:F11"/>
    <mergeCell ref="G6:G11"/>
    <mergeCell ref="L4:M4"/>
    <mergeCell ref="N4:N5"/>
    <mergeCell ref="O4:Q4"/>
    <mergeCell ref="R4:R5"/>
    <mergeCell ref="S4:S5"/>
    <mergeCell ref="T4:T5"/>
    <mergeCell ref="A1:T1"/>
    <mergeCell ref="D2:M2"/>
    <mergeCell ref="P2:T3"/>
    <mergeCell ref="A4:A5"/>
    <mergeCell ref="B4:B5"/>
    <mergeCell ref="C4:C5"/>
    <mergeCell ref="D4:F4"/>
    <mergeCell ref="G4:G5"/>
    <mergeCell ref="H4:J4"/>
    <mergeCell ref="K4:K5"/>
  </mergeCells>
  <printOptions/>
  <pageMargins left="0.2361111111111111" right="0.2361111111111111" top="0.19652777777777777" bottom="0.236111111111111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P24"/>
  <sheetViews>
    <sheetView showGridLines="0" tabSelected="1" view="pageBreakPreview" zoomScaleNormal="80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7" width="15.00390625" style="0" customWidth="1"/>
    <col min="8" max="8" width="10.00390625" style="1" customWidth="1"/>
    <col min="9" max="9" width="9.00390625" style="2" customWidth="1"/>
  </cols>
  <sheetData>
    <row r="1" spans="2:10" s="4" customFormat="1" ht="13.5" customHeight="1">
      <c r="B1" s="119"/>
      <c r="C1" s="120"/>
      <c r="D1" s="121"/>
      <c r="E1" s="121"/>
      <c r="F1" s="121"/>
      <c r="G1" s="121"/>
      <c r="H1" s="8"/>
      <c r="I1" s="8"/>
      <c r="J1" s="9"/>
    </row>
    <row r="2" spans="1:10" s="4" customFormat="1" ht="22.5" customHeight="1">
      <c r="A2" s="239" t="s">
        <v>98</v>
      </c>
      <c r="B2" s="239"/>
      <c r="C2" s="239"/>
      <c r="D2" s="239"/>
      <c r="E2" s="239"/>
      <c r="F2" s="239"/>
      <c r="G2" s="239"/>
      <c r="H2" s="239"/>
      <c r="I2" s="239"/>
      <c r="J2" s="9"/>
    </row>
    <row r="3" spans="1:10" s="4" customFormat="1" ht="21" customHeight="1">
      <c r="A3" s="240" t="s">
        <v>0</v>
      </c>
      <c r="B3" s="240"/>
      <c r="C3" s="240"/>
      <c r="D3" s="240"/>
      <c r="E3" s="240"/>
      <c r="F3" s="240"/>
      <c r="G3" s="240"/>
      <c r="H3" s="240"/>
      <c r="I3" s="240"/>
      <c r="J3" s="9"/>
    </row>
    <row r="4" spans="1:10" s="4" customFormat="1" ht="12" customHeight="1">
      <c r="A4" s="5"/>
      <c r="B4" s="17"/>
      <c r="C4" s="17"/>
      <c r="D4" s="17"/>
      <c r="E4" s="17"/>
      <c r="F4" s="17"/>
      <c r="G4" s="17"/>
      <c r="H4" s="241"/>
      <c r="I4" s="241"/>
      <c r="J4" s="241"/>
    </row>
    <row r="5" spans="1:10" s="4" customFormat="1" ht="12" customHeight="1">
      <c r="A5" s="21"/>
      <c r="B5" s="17"/>
      <c r="C5" s="18"/>
      <c r="D5" s="18"/>
      <c r="E5" s="18"/>
      <c r="F5" s="18"/>
      <c r="G5" s="18"/>
      <c r="H5" s="17"/>
      <c r="I5" s="25"/>
      <c r="J5" s="25"/>
    </row>
    <row r="6" spans="1:10" s="4" customFormat="1" ht="12" customHeight="1">
      <c r="A6" s="242">
        <v>43812</v>
      </c>
      <c r="B6" s="242"/>
      <c r="C6" s="18"/>
      <c r="D6" s="18"/>
      <c r="E6" s="18"/>
      <c r="F6" s="18"/>
      <c r="G6" s="18" t="s">
        <v>99</v>
      </c>
      <c r="I6" s="29"/>
      <c r="J6" s="29"/>
    </row>
    <row r="7" spans="1:10" s="4" customFormat="1" ht="12" customHeight="1">
      <c r="A7" s="26"/>
      <c r="B7" s="30"/>
      <c r="C7" s="5"/>
      <c r="D7" s="5"/>
      <c r="E7" s="5"/>
      <c r="F7" s="5"/>
      <c r="G7" s="5"/>
      <c r="H7" s="32"/>
      <c r="I7" s="32"/>
      <c r="J7" s="32"/>
    </row>
    <row r="8" spans="1:9" s="34" customFormat="1" ht="30" customHeight="1">
      <c r="A8" s="105" t="s">
        <v>14</v>
      </c>
      <c r="B8" s="122" t="s">
        <v>16</v>
      </c>
      <c r="C8" s="123" t="s">
        <v>100</v>
      </c>
      <c r="D8" s="123" t="s">
        <v>101</v>
      </c>
      <c r="E8" s="123" t="s">
        <v>102</v>
      </c>
      <c r="F8" s="123" t="s">
        <v>71</v>
      </c>
      <c r="G8" s="123" t="s">
        <v>81</v>
      </c>
      <c r="H8" s="124" t="s">
        <v>19</v>
      </c>
      <c r="I8" s="33" t="s">
        <v>20</v>
      </c>
    </row>
    <row r="9" spans="1:10" s="58" customFormat="1" ht="17.25" customHeight="1">
      <c r="A9" s="41">
        <v>1</v>
      </c>
      <c r="B9" s="125" t="s">
        <v>103</v>
      </c>
      <c r="C9" s="126">
        <v>10.333</v>
      </c>
      <c r="D9" s="126">
        <f>SUMIF(ИМ!$C$12:$C$12,B9,ИМ!$S$12:$S$12)</f>
        <v>0</v>
      </c>
      <c r="E9" s="126">
        <f>SUMIF(СП!$C$12:$C$17,B9,СП!$S$12:$S$17)</f>
        <v>0</v>
      </c>
      <c r="F9" s="126">
        <f>SUMIF(ТР!$C$12:$C$23,B9,ТР!$S$12:$S$23)</f>
        <v>0</v>
      </c>
      <c r="G9" s="126">
        <f>SUMIF(ГР!$C$6:$C$29,B9,ГР!$S$6:$S$29)</f>
        <v>0</v>
      </c>
      <c r="H9" s="127">
        <f aca="true" t="shared" si="0" ref="H9:H19">SUM(C9:G9)</f>
        <v>10.333</v>
      </c>
      <c r="I9" s="128">
        <f>RANK(H9,$H$9:$H$76,0)</f>
        <v>11</v>
      </c>
      <c r="J9" s="129"/>
    </row>
    <row r="10" spans="1:10" s="58" customFormat="1" ht="17.25" customHeight="1">
      <c r="A10" s="130">
        <f aca="true" t="shared" si="1" ref="A10:A18">A9+1</f>
        <v>2</v>
      </c>
      <c r="B10" s="125" t="s">
        <v>45</v>
      </c>
      <c r="C10" s="126">
        <f>SUMIF(ИД!$C$11:$C$23,B10,ИД!$S$11:$S$16)</f>
        <v>17.566666666666666</v>
      </c>
      <c r="D10" s="126">
        <f>SUMIF(ИМ!$C$12:$C$12,B10,ИМ!$S$12:$S$12)</f>
        <v>0</v>
      </c>
      <c r="E10" s="126">
        <f>SUMIF(СП!$C$12:$C$17,B10,СП!$S$12:$S$17)</f>
        <v>0</v>
      </c>
      <c r="F10" s="126">
        <f>SUMIF(ТР!$C$12:$C$23,B10,ТР!$S$12:$S$23)</f>
        <v>0</v>
      </c>
      <c r="G10" s="126">
        <f>SUMIF(ГР!$C$6:$C$29,B10,ГР!$S$6:$S$29)</f>
        <v>0</v>
      </c>
      <c r="H10" s="127">
        <f t="shared" si="0"/>
        <v>17.566666666666666</v>
      </c>
      <c r="I10" s="128">
        <f>RANK(H10,$H$9:$H$76,0)</f>
        <v>7</v>
      </c>
      <c r="J10" s="129"/>
    </row>
    <row r="11" spans="1:10" s="56" customFormat="1" ht="17.25" customHeight="1">
      <c r="A11" s="131">
        <f t="shared" si="1"/>
        <v>3</v>
      </c>
      <c r="B11" s="125" t="s">
        <v>39</v>
      </c>
      <c r="C11" s="126">
        <f>SUMIF(ИД!$C$11:$C$23,B11,ИД!$S$11:$S$16)</f>
        <v>18.150000000000002</v>
      </c>
      <c r="D11" s="126">
        <f>SUMIF(ИМ!$C$12:$C$12,B11,ИМ!$S$12:$S$12)</f>
        <v>0</v>
      </c>
      <c r="E11" s="126">
        <f>SUMIF(СП!$C$12:$C$17,B11,СП!$S$12:$S$17)</f>
        <v>15.916666666666668</v>
      </c>
      <c r="F11" s="126">
        <f>SUMIF(ТР!$C$12:$C$23,B11,ТР!$S$12:$S$23)</f>
        <v>17.00980392156863</v>
      </c>
      <c r="G11" s="126">
        <f>SUMIF(ГР!$C$6:$C$29,B11,ГР!$S$6:$S$29)</f>
        <v>14.854901960784314</v>
      </c>
      <c r="H11" s="127">
        <f t="shared" si="0"/>
        <v>65.93137254901961</v>
      </c>
      <c r="I11" s="128">
        <f>RANK(H11,$H$9:$H$76,0)</f>
        <v>3</v>
      </c>
      <c r="J11" s="34"/>
    </row>
    <row r="12" spans="1:10" s="56" customFormat="1" ht="17.25" customHeight="1">
      <c r="A12" s="131">
        <f t="shared" si="1"/>
        <v>4</v>
      </c>
      <c r="B12" s="125" t="s">
        <v>51</v>
      </c>
      <c r="C12" s="126">
        <v>0</v>
      </c>
      <c r="D12" s="126">
        <f>SUMIF(ИМ!$C$12:$C$12,B12,ИМ!$S$12:$S$12)</f>
        <v>19.933333333333334</v>
      </c>
      <c r="E12" s="126">
        <f>SUMIF(СП!$C$12:$C$17,B12,СП!$S$12:$S$17)</f>
        <v>19.95</v>
      </c>
      <c r="F12" s="126">
        <f>SUMIF(ТР!$C$12:$C$23,B12,ТР!$S$12:$S$23)</f>
        <v>20.133333333333333</v>
      </c>
      <c r="G12" s="126">
        <f>SUMIF(ГР!$C$6:$C$29,B12,ГР!$S$6:$S$29)</f>
        <v>17.516666666666666</v>
      </c>
      <c r="H12" s="127">
        <f t="shared" si="0"/>
        <v>77.53333333333333</v>
      </c>
      <c r="I12" s="128">
        <f>RANK(H12,$H$9:$H$76,0)</f>
        <v>1</v>
      </c>
      <c r="J12" s="34"/>
    </row>
    <row r="13" spans="1:10" s="56" customFormat="1" ht="17.25" customHeight="1">
      <c r="A13" s="131">
        <f t="shared" si="1"/>
        <v>5</v>
      </c>
      <c r="B13" s="125" t="s">
        <v>43</v>
      </c>
      <c r="C13" s="126">
        <f>SUMIF(ИД!$C$11:$C$23,B13,ИД!$S$11:$S$16)</f>
        <v>18.299999999999997</v>
      </c>
      <c r="D13" s="126">
        <f>SUMIF(ИМ!$C$12:$C$12,B13,ИМ!$S$12:$S$12)</f>
        <v>0</v>
      </c>
      <c r="E13" s="126">
        <f>SUMIF(СП!$C$12:$C$17,B13,СП!$S$12:$S$17)</f>
        <v>16.333333333333332</v>
      </c>
      <c r="F13" s="126">
        <f>SUMIF(ТР!$C$12:$C$23,B13,ТР!$S$12:$S$23)</f>
        <v>17.449019607843137</v>
      </c>
      <c r="G13" s="126">
        <f>SUMIF(ГР!$C$6:$C$29,B13,ГР!$S$6:$S$29)</f>
        <v>15.554901960784314</v>
      </c>
      <c r="H13" s="127">
        <f t="shared" si="0"/>
        <v>67.63725490196077</v>
      </c>
      <c r="I13" s="128">
        <f>RANK(H13,$H$9:$H$76,0)</f>
        <v>2</v>
      </c>
      <c r="J13" s="34"/>
    </row>
    <row r="14" spans="1:16" s="56" customFormat="1" ht="17.25" customHeight="1">
      <c r="A14" s="131">
        <f t="shared" si="1"/>
        <v>6</v>
      </c>
      <c r="B14" s="132" t="s">
        <v>41</v>
      </c>
      <c r="C14" s="126">
        <f>SUMIF(ИД!$C$11:$C$23,B14,ИД!$S$11:$S$16)</f>
        <v>18.55</v>
      </c>
      <c r="D14" s="126">
        <f>SUMIF(ИМ!$C$12:$C$12,B14,ИМ!$S$12:$S$12)</f>
        <v>0</v>
      </c>
      <c r="E14" s="126">
        <f>SUMIF(СП!$C$12:$C$17,B14,СП!$S$12:$S$17)</f>
        <v>0</v>
      </c>
      <c r="F14" s="126">
        <f>SUMIF(ТР!$C$12:$C$23,B14,ТР!$S$12:$S$23)</f>
        <v>0</v>
      </c>
      <c r="G14" s="126">
        <f>SUMIF(ГР!$C$6:$C$29,B14,ГР!$S$6:$S$29)</f>
        <v>0</v>
      </c>
      <c r="H14" s="127">
        <f t="shared" si="0"/>
        <v>18.55</v>
      </c>
      <c r="I14" s="128">
        <f>RANK(H14,$H$9:$H$76,0)</f>
        <v>6</v>
      </c>
      <c r="J14" s="133"/>
      <c r="K14" s="133"/>
      <c r="L14" s="133"/>
      <c r="M14" s="133"/>
      <c r="N14" s="134"/>
      <c r="O14" s="135"/>
      <c r="P14" s="135"/>
    </row>
    <row r="15" spans="1:16" s="56" customFormat="1" ht="17.25" customHeight="1">
      <c r="A15" s="131">
        <f t="shared" si="1"/>
        <v>7</v>
      </c>
      <c r="B15" s="125" t="s">
        <v>55</v>
      </c>
      <c r="C15" s="126">
        <f>SUMIF(ИД!$C$11:$C$23,B15,ИД!$S$11:$S$16)</f>
        <v>14.033333333333333</v>
      </c>
      <c r="D15" s="126">
        <f>SUMIF(ИМ!$C$12:$C$12,B15,ИМ!$S$12:$S$12)</f>
        <v>0</v>
      </c>
      <c r="E15" s="126">
        <f>SUMIF(СП!$C$12:$C$17,B15,СП!$S$12:$S$17)</f>
        <v>0</v>
      </c>
      <c r="F15" s="126">
        <f>SUMIF(ТР!$C$12:$C$23,B15,ТР!$S$12:$S$23)</f>
        <v>0</v>
      </c>
      <c r="G15" s="126">
        <f>SUMIF(ГР!$C$6:$C$29,B15,ГР!$S$6:$S$29)</f>
        <v>0</v>
      </c>
      <c r="H15" s="127">
        <f t="shared" si="0"/>
        <v>14.033333333333333</v>
      </c>
      <c r="I15" s="128">
        <f>RANK(H15,$H$9:$H$76,0)</f>
        <v>10</v>
      </c>
      <c r="J15" s="135"/>
      <c r="K15" s="135"/>
      <c r="L15" s="135"/>
      <c r="M15" s="135"/>
      <c r="N15" s="135"/>
      <c r="O15" s="135"/>
      <c r="P15" s="104"/>
    </row>
    <row r="16" spans="1:9" s="56" customFormat="1" ht="17.25" customHeight="1">
      <c r="A16" s="131">
        <f t="shared" si="1"/>
        <v>8</v>
      </c>
      <c r="B16" s="125" t="s">
        <v>53</v>
      </c>
      <c r="C16" s="126">
        <f>SUMIF(ИД!$C$11:$C$23,B16,ИД!$S$11:$S$16)</f>
        <v>14.433333333333335</v>
      </c>
      <c r="D16" s="126">
        <f>SUMIF(ИМ!$C$12:$C$12,B16,ИМ!$S$12:$S$12)</f>
        <v>0</v>
      </c>
      <c r="E16" s="126">
        <f>SUMIF(СП!$C$12:$C$17,B16,СП!$S$12:$S$17)</f>
        <v>0</v>
      </c>
      <c r="F16" s="126">
        <f>SUMIF(ТР!$C$12:$C$23,B16,ТР!$S$12:$S$23)</f>
        <v>14.60392156862745</v>
      </c>
      <c r="G16" s="126">
        <f>SUMIF(ГР!$C$6:$C$29,B16,ГР!$S$6:$S$29)</f>
        <v>14.419607843137255</v>
      </c>
      <c r="H16" s="127">
        <f t="shared" si="0"/>
        <v>43.45686274509804</v>
      </c>
      <c r="I16" s="128">
        <f>RANK(H16,$H$9:$H$76,0)</f>
        <v>4</v>
      </c>
    </row>
    <row r="17" spans="1:9" s="56" customFormat="1" ht="17.25" customHeight="1">
      <c r="A17" s="131">
        <f t="shared" si="1"/>
        <v>9</v>
      </c>
      <c r="B17" s="125" t="s">
        <v>33</v>
      </c>
      <c r="C17" s="126">
        <f>SUMIF(ИД!$C$11:$C$23,B17,ИД!$S$11:$S$16)</f>
        <v>15.383333333333333</v>
      </c>
      <c r="D17" s="126">
        <f>SUMIF(ИМ!$C$12:$C$12,B17,ИМ!$S$12:$S$12)</f>
        <v>0</v>
      </c>
      <c r="E17" s="126">
        <f>SUMIF(СП!$C$12:$C$17,B17,СП!$S$12:$S$17)</f>
        <v>0</v>
      </c>
      <c r="F17" s="126">
        <f>SUMIF(ТР!$C$12:$C$23,B17,ТР!$S$12:$S$23)</f>
        <v>0</v>
      </c>
      <c r="G17" s="126">
        <f>SUMIF(ГР!$C$6:$C$29,B17,ГР!$S$6:$S$29)</f>
        <v>0</v>
      </c>
      <c r="H17" s="127">
        <f t="shared" si="0"/>
        <v>15.383333333333333</v>
      </c>
      <c r="I17" s="128">
        <f>RANK(H17,$H$9:$H$76,0)</f>
        <v>8</v>
      </c>
    </row>
    <row r="18" spans="1:9" s="56" customFormat="1" ht="17.25" customHeight="1" thickBot="1">
      <c r="A18" s="131">
        <f t="shared" si="1"/>
        <v>10</v>
      </c>
      <c r="B18" s="125" t="s">
        <v>47</v>
      </c>
      <c r="C18" s="126">
        <f>SUMIF(ИД!$C$11:$C$23,B18,ИД!$S$11:$S$16)</f>
        <v>18.8</v>
      </c>
      <c r="D18" s="126">
        <f>SUMIF(ИМ!$C$12:$C$12,B18,ИМ!$S$12:$S$12)</f>
        <v>0</v>
      </c>
      <c r="E18" s="126">
        <f>SUMIF(СП!$C$12:$C$17,B18,СП!$S$12:$S$17)</f>
        <v>0</v>
      </c>
      <c r="F18" s="126">
        <f>SUMIF(ТР!$C$12:$C$23,B18,ТР!$S$12:$S$23)</f>
        <v>0</v>
      </c>
      <c r="G18" s="126">
        <f>SUMIF(ГР!$C$6:$C$29,B18,ГР!$S$6:$S$29)</f>
        <v>0</v>
      </c>
      <c r="H18" s="127">
        <f t="shared" si="0"/>
        <v>18.8</v>
      </c>
      <c r="I18" s="128">
        <f>RANK(H18,$H$9:$H$76,0)</f>
        <v>5</v>
      </c>
    </row>
    <row r="19" spans="1:9" ht="16.5" customHeight="1">
      <c r="A19" s="131">
        <v>11</v>
      </c>
      <c r="B19" s="125" t="s">
        <v>49</v>
      </c>
      <c r="C19" s="126">
        <f>SUMIF(ИД!$C$11:$C$23,B19,ИД!$S$11:$S$16)</f>
        <v>15.2</v>
      </c>
      <c r="D19" s="126">
        <f>SUMIF(ИМ!$C$12:$C$12,B19,ИМ!$S$12:$S$12)</f>
        <v>0</v>
      </c>
      <c r="E19" s="126">
        <f>SUMIF(СП!$C$12:$C$17,B19,СП!$S$12:$S$17)</f>
        <v>0</v>
      </c>
      <c r="F19" s="126">
        <f>SUMIF(ТР!$C$12:$C$23,B19,ТР!$S$12:$S$23)</f>
        <v>0</v>
      </c>
      <c r="G19" s="126">
        <f>SUMIF(ГР!$C$6:$C$29,B19,ГР!$S$6:$S$29)</f>
        <v>0</v>
      </c>
      <c r="H19" s="127">
        <f t="shared" si="0"/>
        <v>15.2</v>
      </c>
      <c r="I19" s="128">
        <f>RANK(H19,$H$9:$H$76,0)</f>
        <v>9</v>
      </c>
    </row>
    <row r="20" spans="1:9" ht="12.75">
      <c r="A20" s="56"/>
      <c r="B20" s="56"/>
      <c r="C20" s="56"/>
      <c r="D20" s="56"/>
      <c r="E20" s="56"/>
      <c r="F20" s="56"/>
      <c r="G20" s="56"/>
      <c r="H20" s="56"/>
      <c r="I20" s="56"/>
    </row>
    <row r="23" spans="1:9" ht="12.75">
      <c r="A23" s="161" t="s">
        <v>96</v>
      </c>
      <c r="B23" s="161"/>
      <c r="C23" s="161"/>
      <c r="D23" s="163" t="s">
        <v>57</v>
      </c>
      <c r="E23" s="163"/>
      <c r="F23" s="163"/>
      <c r="G23" s="163"/>
      <c r="H23" s="163"/>
      <c r="I23" s="163"/>
    </row>
    <row r="24" spans="1:9" ht="12.75">
      <c r="A24" s="161" t="s">
        <v>97</v>
      </c>
      <c r="B24" s="161"/>
      <c r="C24" s="161"/>
      <c r="D24" s="163" t="s">
        <v>59</v>
      </c>
      <c r="E24" s="163"/>
      <c r="F24" s="163"/>
      <c r="G24" s="163"/>
      <c r="H24" s="163"/>
      <c r="I24"/>
    </row>
  </sheetData>
  <sheetProtection selectLockedCells="1" selectUnlockedCells="1"/>
  <mergeCells count="8">
    <mergeCell ref="A24:C24"/>
    <mergeCell ref="D24:H24"/>
    <mergeCell ref="A2:I2"/>
    <mergeCell ref="A3:I3"/>
    <mergeCell ref="H4:J4"/>
    <mergeCell ref="A6:B6"/>
    <mergeCell ref="A23:C23"/>
    <mergeCell ref="D23:I23"/>
  </mergeCells>
  <printOptions horizontalCentered="1"/>
  <pageMargins left="0.27569444444444446" right="0.15763888888888888" top="0.7083333333333334" bottom="0.15763888888888888" header="0.5118055555555555" footer="0.5118055555555555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Волков -РССС</cp:lastModifiedBy>
  <dcterms:modified xsi:type="dcterms:W3CDTF">2019-12-17T07:36:00Z</dcterms:modified>
  <cp:category/>
  <cp:version/>
  <cp:contentType/>
  <cp:contentStatus/>
</cp:coreProperties>
</file>