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МССИ по СА\МССИ 2022-2023\"/>
    </mc:Choice>
  </mc:AlternateContent>
  <xr:revisionPtr revIDLastSave="0" documentId="13_ncr:1_{A57D4F00-1685-4E43-AB86-4C454D1BCFC7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ИД" sheetId="1" r:id="rId1"/>
    <sheet name="ИМ" sheetId="2" r:id="rId2"/>
    <sheet name="СП" sheetId="3" r:id="rId3"/>
    <sheet name="ТР" sheetId="4" r:id="rId4"/>
    <sheet name="ГР" sheetId="5" r:id="rId5"/>
    <sheet name="Командный результат" sheetId="6" r:id="rId6"/>
  </sheets>
  <definedNames>
    <definedName name="Excel_BuiltIn_Print_Area" localSheetId="4">ГР!$A$1:$T$29</definedName>
    <definedName name="Excel_BuiltIn_Print_Area" localSheetId="0">ИД!$A$1:$T$20</definedName>
    <definedName name="Excel_BuiltIn_Print_Area" localSheetId="1">ИМ!$A$1:$T$13</definedName>
    <definedName name="Excel_BuiltIn_Print_Area" localSheetId="5">'Командный результат'!$A$1:$I$23</definedName>
    <definedName name="Excel_BuiltIn_Print_Area" localSheetId="2">СП!$A$1:$T$18</definedName>
    <definedName name="Excel_BuiltIn_Print_Area" localSheetId="3">ТР!$A$1:$T$26</definedName>
    <definedName name="_xlnm.Print_Area" localSheetId="4">ГР!$A$1:$T$35</definedName>
    <definedName name="_xlnm.Print_Area" localSheetId="0">ИД!$A$1:$T$25</definedName>
    <definedName name="_xlnm.Print_Area" localSheetId="1">ИМ!$A$1:$T$18</definedName>
    <definedName name="_xlnm.Print_Area" localSheetId="5">'Командный результат'!$A$1:$I$26</definedName>
    <definedName name="_xlnm.Print_Area" localSheetId="2">СП!$A$1:$T$22</definedName>
    <definedName name="_xlnm.Print_Area" localSheetId="3">ТР!$A$1:$T$30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5" l="1"/>
  <c r="N24" i="5"/>
  <c r="N18" i="5"/>
  <c r="N12" i="5"/>
  <c r="N6" i="5"/>
  <c r="N27" i="4"/>
  <c r="N24" i="4"/>
  <c r="N21" i="4"/>
  <c r="N18" i="4"/>
  <c r="N15" i="4"/>
  <c r="N12" i="4"/>
  <c r="N16" i="3"/>
  <c r="N17" i="2"/>
  <c r="N16" i="2"/>
  <c r="N15" i="2"/>
  <c r="N14" i="2"/>
  <c r="N13" i="2"/>
  <c r="N12" i="2"/>
  <c r="N21" i="1"/>
  <c r="N20" i="1"/>
  <c r="N19" i="1"/>
  <c r="N18" i="1"/>
  <c r="N17" i="1"/>
  <c r="N16" i="1"/>
  <c r="N15" i="1"/>
  <c r="N14" i="1"/>
  <c r="N13" i="1"/>
  <c r="N12" i="1"/>
  <c r="N11" i="1"/>
  <c r="G18" i="6"/>
  <c r="E18" i="6"/>
  <c r="G17" i="6"/>
  <c r="F17" i="6"/>
  <c r="E17" i="6"/>
  <c r="D17" i="6"/>
  <c r="G15" i="6"/>
  <c r="F15" i="6"/>
  <c r="E15" i="6"/>
  <c r="G14" i="6"/>
  <c r="F14" i="6"/>
  <c r="E14" i="6"/>
  <c r="D14" i="6"/>
  <c r="E13" i="6"/>
  <c r="D13" i="6"/>
  <c r="C12" i="6"/>
  <c r="E11" i="6"/>
  <c r="D11" i="6"/>
  <c r="G10" i="6"/>
  <c r="F10" i="6"/>
  <c r="E10" i="6"/>
  <c r="D10" i="6"/>
  <c r="A10" i="6"/>
  <c r="A11" i="6" s="1"/>
  <c r="A12" i="6" s="1"/>
  <c r="A13" i="6" s="1"/>
  <c r="A14" i="6" s="1"/>
  <c r="A15" i="6" s="1"/>
  <c r="A16" i="6" s="1"/>
  <c r="A17" i="6" s="1"/>
  <c r="A18" i="6" s="1"/>
  <c r="D9" i="6"/>
  <c r="R30" i="5"/>
  <c r="M30" i="5"/>
  <c r="K30" i="5"/>
  <c r="G30" i="5"/>
  <c r="R24" i="5"/>
  <c r="M24" i="5"/>
  <c r="K24" i="5"/>
  <c r="G24" i="5"/>
  <c r="R18" i="5"/>
  <c r="M18" i="5"/>
  <c r="K18" i="5"/>
  <c r="G18" i="5"/>
  <c r="R12" i="5"/>
  <c r="M12" i="5"/>
  <c r="K12" i="5"/>
  <c r="G12" i="5"/>
  <c r="A12" i="5"/>
  <c r="A18" i="5" s="1"/>
  <c r="A24" i="5" s="1"/>
  <c r="A30" i="5" s="1"/>
  <c r="R6" i="5"/>
  <c r="M6" i="5"/>
  <c r="K6" i="5"/>
  <c r="G6" i="5"/>
  <c r="R27" i="4"/>
  <c r="M27" i="4"/>
  <c r="K27" i="4"/>
  <c r="G27" i="4"/>
  <c r="R24" i="4"/>
  <c r="M24" i="4"/>
  <c r="K24" i="4"/>
  <c r="G24" i="4"/>
  <c r="R21" i="4"/>
  <c r="M21" i="4"/>
  <c r="K21" i="4"/>
  <c r="G21" i="4"/>
  <c r="R18" i="4"/>
  <c r="M18" i="4"/>
  <c r="K18" i="4"/>
  <c r="G18" i="4"/>
  <c r="R15" i="4"/>
  <c r="M15" i="4"/>
  <c r="K15" i="4"/>
  <c r="G15" i="4"/>
  <c r="A15" i="4"/>
  <c r="A18" i="4" s="1"/>
  <c r="A21" i="4" s="1"/>
  <c r="A24" i="4" s="1"/>
  <c r="A27" i="4" s="1"/>
  <c r="R12" i="4"/>
  <c r="M12" i="4"/>
  <c r="K12" i="4"/>
  <c r="G12" i="4"/>
  <c r="R16" i="3"/>
  <c r="M16" i="3"/>
  <c r="K16" i="3"/>
  <c r="G16" i="3"/>
  <c r="S16" i="3" s="1"/>
  <c r="R14" i="3"/>
  <c r="N14" i="3"/>
  <c r="M14" i="3"/>
  <c r="K14" i="3"/>
  <c r="G14" i="3"/>
  <c r="S14" i="3" s="1"/>
  <c r="A14" i="3"/>
  <c r="A16" i="3" s="1"/>
  <c r="R12" i="3"/>
  <c r="M12" i="3"/>
  <c r="K12" i="3"/>
  <c r="G12" i="3"/>
  <c r="R17" i="2"/>
  <c r="M17" i="2"/>
  <c r="S17" i="2" s="1"/>
  <c r="K17" i="2"/>
  <c r="G17" i="2"/>
  <c r="S16" i="2"/>
  <c r="R16" i="2"/>
  <c r="M16" i="2"/>
  <c r="K16" i="2"/>
  <c r="G16" i="2"/>
  <c r="R15" i="2"/>
  <c r="S15" i="2"/>
  <c r="M15" i="2"/>
  <c r="K15" i="2"/>
  <c r="G15" i="2"/>
  <c r="R14" i="2"/>
  <c r="M14" i="2"/>
  <c r="K14" i="2"/>
  <c r="G14" i="2"/>
  <c r="R13" i="2"/>
  <c r="M13" i="2"/>
  <c r="K13" i="2"/>
  <c r="G13" i="2"/>
  <c r="R12" i="2"/>
  <c r="M12" i="2"/>
  <c r="K12" i="2"/>
  <c r="G12" i="2"/>
  <c r="R21" i="1"/>
  <c r="M21" i="1"/>
  <c r="K21" i="1"/>
  <c r="G21" i="1"/>
  <c r="R20" i="1"/>
  <c r="M20" i="1"/>
  <c r="K20" i="1"/>
  <c r="G20" i="1"/>
  <c r="R19" i="1"/>
  <c r="M19" i="1"/>
  <c r="K19" i="1"/>
  <c r="G19" i="1"/>
  <c r="R18" i="1"/>
  <c r="M18" i="1"/>
  <c r="K18" i="1"/>
  <c r="G18" i="1"/>
  <c r="R17" i="1"/>
  <c r="M17" i="1"/>
  <c r="K17" i="1"/>
  <c r="G17" i="1"/>
  <c r="R16" i="1"/>
  <c r="M16" i="1"/>
  <c r="K16" i="1"/>
  <c r="G16" i="1"/>
  <c r="R15" i="1"/>
  <c r="M15" i="1"/>
  <c r="K15" i="1"/>
  <c r="G15" i="1"/>
  <c r="R14" i="1"/>
  <c r="M14" i="1"/>
  <c r="K14" i="1"/>
  <c r="G14" i="1"/>
  <c r="R13" i="1"/>
  <c r="M13" i="1"/>
  <c r="K13" i="1"/>
  <c r="G13" i="1"/>
  <c r="A13" i="1"/>
  <c r="A14" i="1" s="1"/>
  <c r="A15" i="1" s="1"/>
  <c r="A16" i="1" s="1"/>
  <c r="A17" i="1" s="1"/>
  <c r="A18" i="1" s="1"/>
  <c r="A19" i="1" s="1"/>
  <c r="A20" i="1" s="1"/>
  <c r="A21" i="1" s="1"/>
  <c r="R12" i="1"/>
  <c r="M12" i="1"/>
  <c r="K12" i="1"/>
  <c r="G12" i="1"/>
  <c r="R11" i="1"/>
  <c r="M11" i="1"/>
  <c r="K11" i="1"/>
  <c r="G11" i="1"/>
  <c r="S12" i="4" l="1"/>
  <c r="S12" i="3"/>
  <c r="T12" i="3" s="1"/>
  <c r="S12" i="1"/>
  <c r="S11" i="1"/>
  <c r="S15" i="4"/>
  <c r="S17" i="1"/>
  <c r="S13" i="2"/>
  <c r="S6" i="5"/>
  <c r="C10" i="6"/>
  <c r="H10" i="6" s="1"/>
  <c r="S21" i="4"/>
  <c r="S27" i="4"/>
  <c r="S13" i="1"/>
  <c r="S15" i="1"/>
  <c r="S19" i="1"/>
  <c r="S21" i="1"/>
  <c r="S18" i="5"/>
  <c r="S30" i="5"/>
  <c r="T16" i="3"/>
  <c r="E16" i="6"/>
  <c r="F18" i="6"/>
  <c r="C14" i="6"/>
  <c r="H14" i="6" s="1"/>
  <c r="S24" i="4"/>
  <c r="S14" i="1"/>
  <c r="S16" i="1"/>
  <c r="S18" i="1"/>
  <c r="S20" i="1"/>
  <c r="S12" i="2"/>
  <c r="S18" i="4"/>
  <c r="S14" i="2"/>
  <c r="T15" i="2" s="1"/>
  <c r="E9" i="6"/>
  <c r="S12" i="5"/>
  <c r="S24" i="5"/>
  <c r="E12" i="6" l="1"/>
  <c r="T14" i="3"/>
  <c r="T12" i="1"/>
  <c r="T11" i="1"/>
  <c r="F12" i="6"/>
  <c r="T18" i="4"/>
  <c r="G11" i="6"/>
  <c r="T18" i="5"/>
  <c r="G13" i="6"/>
  <c r="T24" i="5"/>
  <c r="T21" i="1"/>
  <c r="G9" i="6"/>
  <c r="T12" i="5"/>
  <c r="T12" i="2"/>
  <c r="T12" i="4"/>
  <c r="C13" i="6"/>
  <c r="T19" i="1"/>
  <c r="T14" i="2"/>
  <c r="D12" i="6"/>
  <c r="G12" i="6"/>
  <c r="T6" i="5"/>
  <c r="C11" i="6"/>
  <c r="T13" i="1"/>
  <c r="T13" i="2"/>
  <c r="D18" i="6"/>
  <c r="F9" i="6"/>
  <c r="T24" i="4"/>
  <c r="C15" i="6"/>
  <c r="H15" i="6" s="1"/>
  <c r="T18" i="1"/>
  <c r="T17" i="2"/>
  <c r="C16" i="6"/>
  <c r="T16" i="1"/>
  <c r="F13" i="6"/>
  <c r="T27" i="4"/>
  <c r="C17" i="6"/>
  <c r="H17" i="6" s="1"/>
  <c r="T17" i="1"/>
  <c r="T30" i="5"/>
  <c r="G16" i="6"/>
  <c r="T20" i="1"/>
  <c r="C9" i="6"/>
  <c r="T15" i="1"/>
  <c r="T14" i="1"/>
  <c r="T16" i="2"/>
  <c r="F16" i="6"/>
  <c r="T21" i="4"/>
  <c r="F11" i="6"/>
  <c r="T15" i="4"/>
  <c r="H13" i="6" l="1"/>
  <c r="H9" i="6"/>
  <c r="H18" i="6"/>
  <c r="H16" i="6"/>
  <c r="H11" i="6"/>
  <c r="H12" i="6"/>
  <c r="I12" i="6" l="1"/>
  <c r="I15" i="6"/>
  <c r="I16" i="6"/>
  <c r="I18" i="6"/>
  <c r="I9" i="6"/>
  <c r="I10" i="6"/>
  <c r="I14" i="6"/>
  <c r="I17" i="6"/>
  <c r="I11" i="6"/>
  <c r="I13" i="6"/>
</calcChain>
</file>

<file path=xl/sharedStrings.xml><?xml version="1.0" encoding="utf-8"?>
<sst xmlns="http://schemas.openxmlformats.org/spreadsheetml/2006/main" count="375" uniqueCount="120">
  <si>
    <t>Московские студенческие спортивные игры по спортивной аэробике</t>
  </si>
  <si>
    <t>10.12.2022                                                                                                                                  г. Москва, ИЕСТ МГПУ</t>
  </si>
  <si>
    <t>Соло девушки</t>
  </si>
  <si>
    <t>Артистичность</t>
  </si>
  <si>
    <t>Исполнение</t>
  </si>
  <si>
    <t>Сложность</t>
  </si>
  <si>
    <t>1.</t>
  </si>
  <si>
    <t>Джаназян Духик</t>
  </si>
  <si>
    <t>4.</t>
  </si>
  <si>
    <t>Агейчик Валерия</t>
  </si>
  <si>
    <t>7.</t>
  </si>
  <si>
    <t>Оскнер Мария</t>
  </si>
  <si>
    <t>2.</t>
  </si>
  <si>
    <t>Мирошниченко Анна</t>
  </si>
  <si>
    <t>5.</t>
  </si>
  <si>
    <t>Цорн Ева</t>
  </si>
  <si>
    <t>8.</t>
  </si>
  <si>
    <t>Черноусова Дарья</t>
  </si>
  <si>
    <t>3.</t>
  </si>
  <si>
    <t>Ковалева Надежда</t>
  </si>
  <si>
    <t>6.</t>
  </si>
  <si>
    <t>Жебелева Екатерина</t>
  </si>
  <si>
    <t>№</t>
  </si>
  <si>
    <t>Фамилия, Имя</t>
  </si>
  <si>
    <t>ВУЗ</t>
  </si>
  <si>
    <t>СР</t>
  </si>
  <si>
    <t xml:space="preserve">  Сбавки</t>
  </si>
  <si>
    <t>Общий балл</t>
  </si>
  <si>
    <t>Место</t>
  </si>
  <si>
    <t>А1</t>
  </si>
  <si>
    <t>А2</t>
  </si>
  <si>
    <t>А3</t>
  </si>
  <si>
    <t>И1</t>
  </si>
  <si>
    <t>И2</t>
  </si>
  <si>
    <t>И3</t>
  </si>
  <si>
    <t>С1</t>
  </si>
  <si>
    <t>С2</t>
  </si>
  <si>
    <t>Э</t>
  </si>
  <si>
    <t>Л</t>
  </si>
  <si>
    <t>Глав. Судья</t>
  </si>
  <si>
    <t>Алексеева Анна</t>
  </si>
  <si>
    <t>ФУ</t>
  </si>
  <si>
    <t>Ильметова Зоя</t>
  </si>
  <si>
    <t>МСХА</t>
  </si>
  <si>
    <t>Хайбрахманова Диана</t>
  </si>
  <si>
    <t>МГУ</t>
  </si>
  <si>
    <t>Морозова Алиса</t>
  </si>
  <si>
    <t>МГПУ (Личн)</t>
  </si>
  <si>
    <t>Южанина Анна</t>
  </si>
  <si>
    <t>МГСУ</t>
  </si>
  <si>
    <t>Пименова Алёна</t>
  </si>
  <si>
    <t>МГПУ</t>
  </si>
  <si>
    <t>Лютикова Мария</t>
  </si>
  <si>
    <t>РГГУ</t>
  </si>
  <si>
    <t>Зиновьева Анастасия</t>
  </si>
  <si>
    <t>ГЦОЛИФК</t>
  </si>
  <si>
    <t>Лисицына Анастасия</t>
  </si>
  <si>
    <t>РУТ</t>
  </si>
  <si>
    <t>Мишина Дарья</t>
  </si>
  <si>
    <t>МГРИ</t>
  </si>
  <si>
    <t>Моралес Вискарино</t>
  </si>
  <si>
    <t>МГРИ (Личн)</t>
  </si>
  <si>
    <t xml:space="preserve">Главный судья </t>
  </si>
  <si>
    <t>Михайлова Э.И.</t>
  </si>
  <si>
    <t>Главный секретарь</t>
  </si>
  <si>
    <t>Деревлева Е.Б.</t>
  </si>
  <si>
    <t>10.12.2022                                                                                                                                    г. Москва, ИЕСТ МГПУ</t>
  </si>
  <si>
    <t>Соло юноши</t>
  </si>
  <si>
    <t>Морозов Никита</t>
  </si>
  <si>
    <t>Портела Баланьос</t>
  </si>
  <si>
    <t>Крылов Максим</t>
  </si>
  <si>
    <t>МИФИ</t>
  </si>
  <si>
    <t>Чжан Тянь</t>
  </si>
  <si>
    <t>ГЦОЛИФК (Лич.)</t>
  </si>
  <si>
    <t>Оскнер Ярослав</t>
  </si>
  <si>
    <r>
      <rPr>
        <sz val="10"/>
        <rFont val="Droid Sans"/>
      </rPr>
      <t>ГЦОЛИФК</t>
    </r>
  </si>
  <si>
    <t>Белоусов Алексей</t>
  </si>
  <si>
    <t>10.12.2022                                                                                                                                   г. Москва, ИЕСТ МГПУ</t>
  </si>
  <si>
    <t>Смешанные пары</t>
  </si>
  <si>
    <t>Павлова Анастасия</t>
  </si>
  <si>
    <t>Пьянов Эдуард</t>
  </si>
  <si>
    <t>Кропотова Анна</t>
  </si>
  <si>
    <t>10.12.2022                                                                                                                                г. Москва, ИЕСТ МГПУ</t>
  </si>
  <si>
    <t>Трио</t>
  </si>
  <si>
    <t>Волкова Елизавета</t>
  </si>
  <si>
    <t>Максименко Мария</t>
  </si>
  <si>
    <t>Навнычко Анна</t>
  </si>
  <si>
    <t>Варварова Анна</t>
  </si>
  <si>
    <t>Митрофанова Алиса</t>
  </si>
  <si>
    <t>Долина Екатерина</t>
  </si>
  <si>
    <t>Свиридова Ангелина</t>
  </si>
  <si>
    <t>Шишарина Екатерина</t>
  </si>
  <si>
    <t>Григорьева Виктория</t>
  </si>
  <si>
    <t>Яшина Варвара</t>
  </si>
  <si>
    <t>Щербакова Варвара</t>
  </si>
  <si>
    <t>Мезенцева Полина</t>
  </si>
  <si>
    <t>Мелихова Полина</t>
  </si>
  <si>
    <t>Олохова Мария</t>
  </si>
  <si>
    <t>Группы</t>
  </si>
  <si>
    <t>Стефанова Алина</t>
  </si>
  <si>
    <t>Цитронова Елизавета</t>
  </si>
  <si>
    <t>Боярка Елизавета</t>
  </si>
  <si>
    <t>Данилова Екатерина</t>
  </si>
  <si>
    <t>Высочанская Алина</t>
  </si>
  <si>
    <t>Соколова Екатерина</t>
  </si>
  <si>
    <t>Калимуллина Виктория</t>
  </si>
  <si>
    <t>Рощина Екатерина</t>
  </si>
  <si>
    <t>Карина Екатерина</t>
  </si>
  <si>
    <t>Окатова Вера</t>
  </si>
  <si>
    <t>Главный судья______________</t>
  </si>
  <si>
    <t>Главный секретарь______________</t>
  </si>
  <si>
    <t>Командный результат</t>
  </si>
  <si>
    <t>г. Москва, ИЕСТ МГПУ</t>
  </si>
  <si>
    <t>Соло "Ж"</t>
  </si>
  <si>
    <t>Соло "М"</t>
  </si>
  <si>
    <t>Пары</t>
  </si>
  <si>
    <t>Носова Алина</t>
  </si>
  <si>
    <t>ГУЗ</t>
  </si>
  <si>
    <t>ГУЗ (в/к)</t>
  </si>
  <si>
    <t>в/к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</si>
</sst>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dd/mm/yy"/>
  </numFmts>
  <fonts count="28">
    <font>
      <sz val="11"/>
      <name val="Calibri"/>
    </font>
    <font>
      <sz val="10"/>
      <color theme="1"/>
      <name val="Arial Cyr"/>
    </font>
    <font>
      <b/>
      <sz val="10"/>
      <name val="Times New Roman Cyr"/>
    </font>
    <font>
      <b/>
      <sz val="14"/>
      <name val="Times New Roman"/>
    </font>
    <font>
      <b/>
      <i/>
      <sz val="10"/>
      <color indexed="27"/>
      <name val="Times New Roman Cyr"/>
    </font>
    <font>
      <sz val="10"/>
      <name val="Times New Roman"/>
    </font>
    <font>
      <i/>
      <sz val="10"/>
      <name val="Times New Roman"/>
    </font>
    <font>
      <i/>
      <sz val="8"/>
      <name val="Arial Cyr"/>
    </font>
    <font>
      <b/>
      <i/>
      <sz val="10"/>
      <name val="Times New Roman Cyr"/>
    </font>
    <font>
      <sz val="10"/>
      <name val="Times New Roman Cyr"/>
    </font>
    <font>
      <i/>
      <sz val="10"/>
      <name val="Times New Roman Cyr"/>
    </font>
    <font>
      <i/>
      <sz val="11"/>
      <name val="Times New Roman Cyr"/>
    </font>
    <font>
      <b/>
      <i/>
      <sz val="11"/>
      <name val="Times New Roman Cyr"/>
    </font>
    <font>
      <b/>
      <sz val="10"/>
      <name val="Courier New"/>
    </font>
    <font>
      <b/>
      <sz val="10"/>
      <name val="Arial"/>
    </font>
    <font>
      <b/>
      <sz val="8"/>
      <name val="Arial"/>
    </font>
    <font>
      <sz val="10"/>
      <name val="Droid Sans"/>
    </font>
    <font>
      <sz val="8"/>
      <name val="Arial Cyr"/>
    </font>
    <font>
      <b/>
      <sz val="10"/>
      <name val="Arial Cyr"/>
    </font>
    <font>
      <b/>
      <sz val="9"/>
      <name val="Times New Roman Cyr"/>
    </font>
    <font>
      <b/>
      <i/>
      <sz val="18"/>
      <name val="Times New Roman"/>
    </font>
    <font>
      <b/>
      <i/>
      <sz val="14"/>
      <name val="Times New Roman"/>
    </font>
    <font>
      <b/>
      <sz val="8"/>
      <name val="Courier New"/>
    </font>
    <font>
      <b/>
      <sz val="8"/>
      <name val="Arial Cyr"/>
    </font>
    <font>
      <sz val="9"/>
      <name val="Times New Roman Cyr"/>
    </font>
    <font>
      <b/>
      <sz val="9"/>
      <color indexed="2"/>
      <name val="Times New Roman Cyr"/>
    </font>
    <font>
      <b/>
      <i/>
      <sz val="10"/>
      <color indexed="64"/>
      <name val="Times New Roman Cyr"/>
    </font>
    <font>
      <b/>
      <sz val="22"/>
      <name val="Times New Roman Cy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65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4" tint="0.59999389629810485"/>
        <bgColor theme="0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9"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2" fillId="0" borderId="0" xfId="0" applyNumberFormat="1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2" fillId="0" borderId="0" xfId="0" applyFont="1"/>
    <xf numFmtId="0" fontId="9" fillId="0" borderId="0" xfId="0" applyFont="1" applyAlignment="1">
      <alignment horizontal="left" vertical="center" wrapText="1"/>
    </xf>
    <xf numFmtId="0" fontId="13" fillId="0" borderId="0" xfId="0" applyFont="1"/>
    <xf numFmtId="1" fontId="14" fillId="2" borderId="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3" xfId="0" applyFont="1" applyFill="1" applyBorder="1" applyAlignment="1">
      <alignment wrapText="1"/>
    </xf>
    <xf numFmtId="0" fontId="1" fillId="2" borderId="0" xfId="0" applyFont="1" applyFill="1"/>
    <xf numFmtId="0" fontId="1" fillId="0" borderId="14" xfId="0" applyFont="1" applyBorder="1" applyAlignment="1">
      <alignment horizontal="center" vertical="center"/>
    </xf>
    <xf numFmtId="0" fontId="16" fillId="0" borderId="14" xfId="0" applyFont="1" applyBorder="1"/>
    <xf numFmtId="0" fontId="16" fillId="0" borderId="15" xfId="0" applyFont="1" applyBorder="1" applyAlignment="1">
      <alignment horizontal="center" vertical="center" wrapText="1"/>
    </xf>
    <xf numFmtId="165" fontId="17" fillId="0" borderId="16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center" vertical="center"/>
    </xf>
    <xf numFmtId="164" fontId="18" fillId="2" borderId="17" xfId="0" applyNumberFormat="1" applyFont="1" applyFill="1" applyBorder="1" applyAlignment="1">
      <alignment horizontal="center" vertical="center"/>
    </xf>
    <xf numFmtId="164" fontId="18" fillId="2" borderId="18" xfId="0" applyNumberFormat="1" applyFont="1" applyFill="1" applyBorder="1" applyAlignment="1">
      <alignment horizontal="center" vertical="center"/>
    </xf>
    <xf numFmtId="165" fontId="17" fillId="0" borderId="19" xfId="0" applyNumberFormat="1" applyFont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2" fontId="19" fillId="2" borderId="21" xfId="0" applyNumberFormat="1" applyFont="1" applyFill="1" applyBorder="1" applyAlignment="1">
      <alignment horizontal="center" vertical="center"/>
    </xf>
    <xf numFmtId="164" fontId="18" fillId="3" borderId="21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left"/>
    </xf>
    <xf numFmtId="0" fontId="21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wrapText="1"/>
    </xf>
    <xf numFmtId="0" fontId="18" fillId="2" borderId="0" xfId="0" applyFont="1" applyFill="1"/>
    <xf numFmtId="0" fontId="16" fillId="0" borderId="14" xfId="0" applyFont="1" applyBorder="1" applyAlignment="1">
      <alignment horizontal="center"/>
    </xf>
    <xf numFmtId="165" fontId="17" fillId="0" borderId="32" xfId="0" applyNumberFormat="1" applyFont="1" applyBorder="1" applyAlignment="1">
      <alignment horizontal="center" vertical="center"/>
    </xf>
    <xf numFmtId="164" fontId="18" fillId="2" borderId="32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165" fontId="18" fillId="2" borderId="32" xfId="0" applyNumberFormat="1" applyFont="1" applyFill="1" applyBorder="1" applyAlignment="1">
      <alignment horizontal="center" vertical="center"/>
    </xf>
    <xf numFmtId="165" fontId="23" fillId="2" borderId="32" xfId="0" applyNumberFormat="1" applyFont="1" applyFill="1" applyBorder="1" applyAlignment="1">
      <alignment horizontal="center" vertical="center"/>
    </xf>
    <xf numFmtId="2" fontId="19" fillId="2" borderId="32" xfId="0" applyNumberFormat="1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8" fillId="0" borderId="0" xfId="0" applyFont="1"/>
    <xf numFmtId="0" fontId="13" fillId="0" borderId="17" xfId="0" applyFont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 wrapText="1"/>
    </xf>
    <xf numFmtId="0" fontId="1" fillId="0" borderId="17" xfId="0" applyFont="1" applyBorder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164" fontId="18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2" fontId="24" fillId="4" borderId="0" xfId="0" applyNumberFormat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3" xfId="0" applyFont="1" applyFill="1" applyBorder="1" applyAlignment="1">
      <alignment vertical="center" wrapText="1"/>
    </xf>
    <xf numFmtId="0" fontId="0" fillId="0" borderId="17" xfId="0" applyBorder="1"/>
    <xf numFmtId="0" fontId="1" fillId="0" borderId="15" xfId="0" applyFont="1" applyBorder="1" applyAlignment="1">
      <alignment horizontal="center" vertical="center"/>
    </xf>
    <xf numFmtId="0" fontId="26" fillId="0" borderId="0" xfId="0" applyFont="1"/>
    <xf numFmtId="0" fontId="22" fillId="5" borderId="10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wrapText="1"/>
    </xf>
    <xf numFmtId="0" fontId="1" fillId="0" borderId="17" xfId="0" applyFont="1" applyBorder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64" fontId="14" fillId="3" borderId="38" xfId="0" applyNumberFormat="1" applyFont="1" applyFill="1" applyBorder="1" applyAlignment="1">
      <alignment horizontal="center" vertical="center" wrapText="1"/>
    </xf>
    <xf numFmtId="0" fontId="16" fillId="0" borderId="15" xfId="0" applyFont="1" applyBorder="1"/>
    <xf numFmtId="164" fontId="1" fillId="0" borderId="15" xfId="0" applyNumberFormat="1" applyFont="1" applyBorder="1" applyAlignment="1">
      <alignment horizontal="center" vertical="center" wrapText="1"/>
    </xf>
    <xf numFmtId="164" fontId="18" fillId="3" borderId="7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6" fillId="0" borderId="6" xfId="0" applyFont="1" applyBorder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3" borderId="9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22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left"/>
    </xf>
    <xf numFmtId="2" fontId="1" fillId="0" borderId="24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left"/>
    </xf>
    <xf numFmtId="2" fontId="1" fillId="0" borderId="34" xfId="0" applyNumberFormat="1" applyFont="1" applyBorder="1" applyAlignment="1">
      <alignment horizontal="left"/>
    </xf>
    <xf numFmtId="2" fontId="1" fillId="0" borderId="35" xfId="0" applyNumberFormat="1" applyFont="1" applyBorder="1" applyAlignment="1">
      <alignment horizontal="left"/>
    </xf>
    <xf numFmtId="0" fontId="13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3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/>
    <xf numFmtId="0" fontId="1" fillId="0" borderId="37" xfId="0" applyFont="1" applyBorder="1"/>
    <xf numFmtId="2" fontId="24" fillId="0" borderId="17" xfId="0" applyNumberFormat="1" applyFont="1" applyBorder="1" applyAlignment="1">
      <alignment horizontal="center" vertical="center"/>
    </xf>
    <xf numFmtId="2" fontId="24" fillId="0" borderId="37" xfId="0" applyNumberFormat="1" applyFont="1" applyBorder="1" applyAlignment="1">
      <alignment horizontal="center" vertical="center"/>
    </xf>
    <xf numFmtId="164" fontId="18" fillId="2" borderId="17" xfId="0" applyNumberFormat="1" applyFont="1" applyFill="1" applyBorder="1" applyAlignment="1">
      <alignment horizontal="center" vertical="center"/>
    </xf>
    <xf numFmtId="164" fontId="18" fillId="2" borderId="37" xfId="0" applyNumberFormat="1" applyFont="1" applyFill="1" applyBorder="1" applyAlignment="1">
      <alignment horizontal="center" vertical="center"/>
    </xf>
    <xf numFmtId="2" fontId="18" fillId="2" borderId="17" xfId="0" applyNumberFormat="1" applyFont="1" applyFill="1" applyBorder="1" applyAlignment="1">
      <alignment horizontal="center" vertical="center"/>
    </xf>
    <xf numFmtId="2" fontId="18" fillId="2" borderId="3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7" xfId="0" applyBorder="1"/>
    <xf numFmtId="0" fontId="1" fillId="0" borderId="46" xfId="0" applyFont="1" applyBorder="1"/>
    <xf numFmtId="2" fontId="24" fillId="0" borderId="26" xfId="0" applyNumberFormat="1" applyFont="1" applyBorder="1" applyAlignment="1">
      <alignment horizontal="center" vertical="center"/>
    </xf>
    <xf numFmtId="2" fontId="24" fillId="0" borderId="47" xfId="0" applyNumberFormat="1" applyFont="1" applyBorder="1" applyAlignment="1">
      <alignment horizontal="center" vertical="center"/>
    </xf>
    <xf numFmtId="2" fontId="24" fillId="0" borderId="50" xfId="0" applyNumberFormat="1" applyFont="1" applyBorder="1" applyAlignment="1">
      <alignment horizontal="center" vertical="center"/>
    </xf>
    <xf numFmtId="2" fontId="24" fillId="0" borderId="42" xfId="0" applyNumberFormat="1" applyFont="1" applyBorder="1" applyAlignment="1">
      <alignment horizontal="center" vertical="center"/>
    </xf>
    <xf numFmtId="2" fontId="24" fillId="0" borderId="46" xfId="0" applyNumberFormat="1" applyFont="1" applyBorder="1" applyAlignment="1">
      <alignment horizontal="center" vertical="center"/>
    </xf>
    <xf numFmtId="2" fontId="24" fillId="0" borderId="51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2" fontId="24" fillId="0" borderId="43" xfId="0" applyNumberFormat="1" applyFont="1" applyBorder="1" applyAlignment="1">
      <alignment horizontal="center" vertical="center"/>
    </xf>
    <xf numFmtId="2" fontId="24" fillId="0" borderId="48" xfId="0" applyNumberFormat="1" applyFont="1" applyBorder="1" applyAlignment="1">
      <alignment horizontal="center" vertical="center"/>
    </xf>
    <xf numFmtId="2" fontId="24" fillId="0" borderId="52" xfId="0" applyNumberFormat="1" applyFont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2" fontId="18" fillId="2" borderId="45" xfId="0" applyNumberFormat="1" applyFont="1" applyFill="1" applyBorder="1" applyAlignment="1">
      <alignment horizontal="center" vertical="center"/>
    </xf>
    <xf numFmtId="2" fontId="18" fillId="2" borderId="9" xfId="0" applyNumberFormat="1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2" fontId="19" fillId="2" borderId="44" xfId="0" applyNumberFormat="1" applyFont="1" applyFill="1" applyBorder="1" applyAlignment="1">
      <alignment horizontal="center" vertical="center"/>
    </xf>
    <xf numFmtId="2" fontId="19" fillId="2" borderId="45" xfId="0" applyNumberFormat="1" applyFont="1" applyFill="1" applyBorder="1" applyAlignment="1">
      <alignment horizontal="center" vertical="center"/>
    </xf>
    <xf numFmtId="2" fontId="19" fillId="2" borderId="49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3" xfId="0" applyBorder="1"/>
    <xf numFmtId="0" fontId="1" fillId="0" borderId="48" xfId="0" applyFont="1" applyBorder="1"/>
    <xf numFmtId="0" fontId="1" fillId="0" borderId="57" xfId="0" applyFont="1" applyBorder="1"/>
    <xf numFmtId="2" fontId="24" fillId="0" borderId="54" xfId="0" applyNumberFormat="1" applyFont="1" applyBorder="1" applyAlignment="1">
      <alignment horizontal="center" vertical="center"/>
    </xf>
    <xf numFmtId="2" fontId="24" fillId="0" borderId="55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64" fontId="18" fillId="5" borderId="58" xfId="0" applyNumberFormat="1" applyFont="1" applyFill="1" applyBorder="1" applyAlignment="1">
      <alignment horizontal="center" vertical="center"/>
    </xf>
    <xf numFmtId="164" fontId="18" fillId="5" borderId="45" xfId="0" applyNumberFormat="1" applyFont="1" applyFill="1" applyBorder="1" applyAlignment="1">
      <alignment horizontal="center" vertical="center"/>
    </xf>
    <xf numFmtId="164" fontId="18" fillId="5" borderId="12" xfId="0" applyNumberFormat="1" applyFont="1" applyFill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164" fontId="24" fillId="0" borderId="47" xfId="0" applyNumberFormat="1" applyFont="1" applyBorder="1" applyAlignment="1">
      <alignment horizontal="center" vertical="center"/>
    </xf>
    <xf numFmtId="164" fontId="24" fillId="0" borderId="50" xfId="0" applyNumberFormat="1" applyFont="1" applyBorder="1" applyAlignment="1">
      <alignment horizontal="center" vertical="center"/>
    </xf>
    <xf numFmtId="164" fontId="24" fillId="0" borderId="56" xfId="0" applyNumberFormat="1" applyFont="1" applyBorder="1" applyAlignment="1">
      <alignment horizontal="center" vertical="center"/>
    </xf>
    <xf numFmtId="164" fontId="24" fillId="0" borderId="48" xfId="0" applyNumberFormat="1" applyFont="1" applyBorder="1" applyAlignment="1">
      <alignment horizontal="center" vertical="center"/>
    </xf>
    <xf numFmtId="164" fontId="24" fillId="0" borderId="52" xfId="0" applyNumberFormat="1" applyFont="1" applyBorder="1" applyAlignment="1">
      <alignment horizontal="center" vertical="center"/>
    </xf>
    <xf numFmtId="164" fontId="18" fillId="5" borderId="59" xfId="0" applyNumberFormat="1" applyFont="1" applyFill="1" applyBorder="1" applyAlignment="1">
      <alignment horizontal="center" vertical="center"/>
    </xf>
    <xf numFmtId="164" fontId="18" fillId="5" borderId="60" xfId="0" applyNumberFormat="1" applyFont="1" applyFill="1" applyBorder="1" applyAlignment="1">
      <alignment horizontal="center" vertical="center"/>
    </xf>
    <xf numFmtId="2" fontId="19" fillId="5" borderId="15" xfId="0" applyNumberFormat="1" applyFont="1" applyFill="1" applyBorder="1" applyAlignment="1">
      <alignment horizontal="center" vertical="center"/>
    </xf>
    <xf numFmtId="2" fontId="19" fillId="5" borderId="45" xfId="0" applyNumberFormat="1" applyFont="1" applyFill="1" applyBorder="1" applyAlignment="1">
      <alignment horizontal="center" vertical="center"/>
    </xf>
    <xf numFmtId="2" fontId="19" fillId="5" borderId="49" xfId="0" applyNumberFormat="1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2" fontId="24" fillId="0" borderId="61" xfId="0" applyNumberFormat="1" applyFont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2" fontId="24" fillId="0" borderId="62" xfId="0" applyNumberFormat="1" applyFont="1" applyBorder="1" applyAlignment="1">
      <alignment horizontal="center" vertical="center"/>
    </xf>
    <xf numFmtId="164" fontId="24" fillId="0" borderId="63" xfId="0" applyNumberFormat="1" applyFont="1" applyBorder="1" applyAlignment="1">
      <alignment horizontal="center" vertical="center"/>
    </xf>
    <xf numFmtId="164" fontId="24" fillId="0" borderId="64" xfId="0" applyNumberFormat="1" applyFont="1" applyBorder="1" applyAlignment="1">
      <alignment horizontal="center" vertical="center"/>
    </xf>
    <xf numFmtId="164" fontId="18" fillId="5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/>
    <xf numFmtId="0" fontId="1" fillId="6" borderId="32" xfId="0" applyFont="1" applyFill="1" applyBorder="1"/>
    <xf numFmtId="0" fontId="1" fillId="6" borderId="3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opLeftCell="A3" workbookViewId="0">
      <selection activeCell="S16" sqref="S16"/>
    </sheetView>
  </sheetViews>
  <sheetFormatPr defaultColWidth="9" defaultRowHeight="12.5"/>
  <cols>
    <col min="1" max="1" width="3" customWidth="1"/>
    <col min="2" max="2" width="22.7265625" customWidth="1"/>
    <col min="3" max="3" width="14.81640625" customWidth="1"/>
    <col min="4" max="18" width="5.81640625" customWidth="1"/>
    <col min="19" max="19" width="7.36328125" style="1" customWidth="1"/>
    <col min="20" max="20" width="6.54296875" style="2" customWidth="1"/>
  </cols>
  <sheetData>
    <row r="1" spans="1:21" s="3" customFormat="1" ht="39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4"/>
    </row>
    <row r="2" spans="1:21" s="3" customFormat="1" ht="13.5" customHeight="1">
      <c r="B2" s="5"/>
      <c r="C2" s="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8"/>
      <c r="O2" s="8"/>
      <c r="P2" s="107" t="s">
        <v>1</v>
      </c>
      <c r="Q2" s="107"/>
      <c r="R2" s="107"/>
      <c r="S2" s="107"/>
      <c r="T2" s="107"/>
      <c r="U2" s="9"/>
    </row>
    <row r="3" spans="1:21" s="3" customFormat="1" ht="22.5" customHeight="1">
      <c r="B3" s="10" t="s">
        <v>2</v>
      </c>
      <c r="C3" s="11"/>
      <c r="D3" s="11"/>
      <c r="G3" s="12"/>
      <c r="P3" s="107"/>
      <c r="Q3" s="107"/>
      <c r="R3" s="107"/>
      <c r="S3" s="107"/>
      <c r="T3" s="107"/>
      <c r="U3" s="9"/>
    </row>
    <row r="4" spans="1:21" s="3" customFormat="1" ht="12" customHeight="1">
      <c r="B4" s="10"/>
      <c r="E4" s="13" t="s">
        <v>3</v>
      </c>
      <c r="F4" s="12"/>
      <c r="G4" s="12"/>
      <c r="J4" s="13" t="s">
        <v>4</v>
      </c>
      <c r="N4" s="10" t="s">
        <v>5</v>
      </c>
      <c r="T4" s="14"/>
      <c r="U4" s="9"/>
    </row>
    <row r="5" spans="1:21" s="3" customFormat="1" ht="12" customHeight="1">
      <c r="B5" s="15"/>
      <c r="C5" s="15"/>
      <c r="D5" s="16" t="s">
        <v>6</v>
      </c>
      <c r="E5" s="108" t="s">
        <v>7</v>
      </c>
      <c r="F5" s="108"/>
      <c r="G5" s="108"/>
      <c r="H5" s="10"/>
      <c r="I5" s="16" t="s">
        <v>8</v>
      </c>
      <c r="J5" s="108" t="s">
        <v>9</v>
      </c>
      <c r="K5" s="108"/>
      <c r="L5" s="108"/>
      <c r="M5" s="16" t="s">
        <v>10</v>
      </c>
      <c r="N5" s="108" t="s">
        <v>11</v>
      </c>
      <c r="O5" s="108"/>
      <c r="P5" s="108"/>
      <c r="Q5" s="18"/>
      <c r="R5" s="18"/>
      <c r="S5" s="18"/>
      <c r="T5" s="18"/>
      <c r="U5" s="18"/>
    </row>
    <row r="6" spans="1:21" s="3" customFormat="1" ht="12" customHeight="1">
      <c r="A6" s="10"/>
      <c r="B6" s="15"/>
      <c r="C6" s="16"/>
      <c r="D6" s="16" t="s">
        <v>12</v>
      </c>
      <c r="E6" s="109" t="s">
        <v>13</v>
      </c>
      <c r="F6" s="109"/>
      <c r="G6" s="109"/>
      <c r="H6" s="10"/>
      <c r="I6" s="16" t="s">
        <v>14</v>
      </c>
      <c r="J6" s="108" t="s">
        <v>116</v>
      </c>
      <c r="K6" s="108"/>
      <c r="L6" s="108"/>
      <c r="M6" s="16" t="s">
        <v>16</v>
      </c>
      <c r="N6" s="15" t="s">
        <v>17</v>
      </c>
      <c r="O6" s="15"/>
      <c r="P6" s="15"/>
      <c r="Q6" s="15"/>
      <c r="R6" s="19"/>
      <c r="S6" s="15"/>
      <c r="T6" s="20"/>
      <c r="U6" s="20"/>
    </row>
    <row r="7" spans="1:21" s="3" customFormat="1" ht="12" customHeight="1">
      <c r="A7" s="10"/>
      <c r="B7" s="15"/>
      <c r="C7" s="16"/>
      <c r="D7" s="16" t="s">
        <v>18</v>
      </c>
      <c r="E7" s="108" t="s">
        <v>19</v>
      </c>
      <c r="F7" s="108"/>
      <c r="G7" s="108"/>
      <c r="H7" s="10"/>
      <c r="I7" s="16" t="s">
        <v>20</v>
      </c>
      <c r="J7" s="108" t="s">
        <v>21</v>
      </c>
      <c r="K7" s="108"/>
      <c r="L7" s="108"/>
      <c r="M7" s="15"/>
      <c r="N7" s="15"/>
      <c r="O7" s="21"/>
      <c r="R7" s="22"/>
      <c r="T7" s="23"/>
      <c r="U7" s="23"/>
    </row>
    <row r="8" spans="1:21" s="3" customFormat="1" ht="12" customHeight="1">
      <c r="A8" s="15"/>
      <c r="B8" s="15"/>
      <c r="D8" s="16"/>
      <c r="E8" s="17"/>
      <c r="F8" s="17"/>
      <c r="G8" s="17"/>
      <c r="H8" s="16"/>
      <c r="I8" s="16"/>
      <c r="J8" s="17"/>
      <c r="K8" s="15"/>
      <c r="L8" s="16"/>
      <c r="M8" s="15"/>
      <c r="N8" s="17"/>
      <c r="O8" s="12"/>
      <c r="P8" s="11"/>
      <c r="Q8" s="11"/>
      <c r="R8" s="11"/>
      <c r="S8" s="11"/>
      <c r="T8" s="11"/>
      <c r="U8" s="11"/>
    </row>
    <row r="9" spans="1:21" s="24" customFormat="1" ht="14.25" customHeight="1">
      <c r="A9" s="110" t="s">
        <v>22</v>
      </c>
      <c r="B9" s="112" t="s">
        <v>23</v>
      </c>
      <c r="C9" s="112" t="s">
        <v>24</v>
      </c>
      <c r="D9" s="114" t="s">
        <v>3</v>
      </c>
      <c r="E9" s="115"/>
      <c r="F9" s="116"/>
      <c r="G9" s="117" t="s">
        <v>25</v>
      </c>
      <c r="H9" s="114" t="s">
        <v>4</v>
      </c>
      <c r="I9" s="115"/>
      <c r="J9" s="116"/>
      <c r="K9" s="119" t="s">
        <v>25</v>
      </c>
      <c r="L9" s="121" t="s">
        <v>5</v>
      </c>
      <c r="M9" s="122"/>
      <c r="N9" s="119" t="s">
        <v>25</v>
      </c>
      <c r="O9" s="123" t="s">
        <v>26</v>
      </c>
      <c r="P9" s="124"/>
      <c r="Q9" s="125"/>
      <c r="R9" s="126" t="s">
        <v>25</v>
      </c>
      <c r="S9" s="128" t="s">
        <v>27</v>
      </c>
      <c r="T9" s="130" t="s">
        <v>28</v>
      </c>
    </row>
    <row r="10" spans="1:21" s="24" customFormat="1" ht="23.25" customHeight="1">
      <c r="A10" s="111"/>
      <c r="B10" s="113"/>
      <c r="C10" s="113"/>
      <c r="D10" s="26" t="s">
        <v>29</v>
      </c>
      <c r="E10" s="27" t="s">
        <v>30</v>
      </c>
      <c r="F10" s="27" t="s">
        <v>31</v>
      </c>
      <c r="G10" s="118"/>
      <c r="H10" s="26" t="s">
        <v>32</v>
      </c>
      <c r="I10" s="27" t="s">
        <v>33</v>
      </c>
      <c r="J10" s="27" t="s">
        <v>34</v>
      </c>
      <c r="K10" s="120"/>
      <c r="L10" s="26" t="s">
        <v>35</v>
      </c>
      <c r="M10" s="28" t="s">
        <v>36</v>
      </c>
      <c r="N10" s="120"/>
      <c r="O10" s="29" t="s">
        <v>37</v>
      </c>
      <c r="P10" s="30" t="s">
        <v>38</v>
      </c>
      <c r="Q10" s="31" t="s">
        <v>39</v>
      </c>
      <c r="R10" s="127"/>
      <c r="S10" s="129"/>
      <c r="T10" s="131"/>
    </row>
    <row r="11" spans="1:21" s="32" customFormat="1" ht="17.25" customHeight="1">
      <c r="A11" s="33">
        <v>1</v>
      </c>
      <c r="B11" s="34" t="s">
        <v>40</v>
      </c>
      <c r="C11" s="35" t="s">
        <v>41</v>
      </c>
      <c r="D11" s="36">
        <v>7</v>
      </c>
      <c r="E11" s="37">
        <v>6.8</v>
      </c>
      <c r="F11" s="37">
        <v>6.5</v>
      </c>
      <c r="G11" s="38">
        <f t="shared" ref="G11:G21" si="0">(D11+E11+F11)/3</f>
        <v>6.7666666666666666</v>
      </c>
      <c r="H11" s="37">
        <v>7.3</v>
      </c>
      <c r="I11" s="37">
        <v>7</v>
      </c>
      <c r="J11" s="37">
        <v>6.8</v>
      </c>
      <c r="K11" s="39">
        <f t="shared" ref="K11:K21" si="1">(H11+I11+J11)/3</f>
        <v>7.0333333333333341</v>
      </c>
      <c r="L11" s="36">
        <v>1.8</v>
      </c>
      <c r="M11" s="40">
        <f t="shared" ref="M11:M21" si="2">L11</f>
        <v>1.8</v>
      </c>
      <c r="N11" s="41">
        <f>(L11+M11)/4</f>
        <v>0.9</v>
      </c>
      <c r="O11" s="42"/>
      <c r="P11" s="43"/>
      <c r="Q11" s="44"/>
      <c r="R11" s="45">
        <f t="shared" ref="R11:R21" si="3">O11/2+P11+Q11</f>
        <v>0</v>
      </c>
      <c r="S11" s="46">
        <f t="shared" ref="S11:S21" si="4">G11+K11+N11-O11/2-P11-Q11</f>
        <v>14.700000000000001</v>
      </c>
      <c r="T11" s="47">
        <f t="shared" ref="T11:T21" si="5">_xlfn.RANK.EQ(S11, $S$11:$S$71, 0)</f>
        <v>7</v>
      </c>
      <c r="U11" s="24"/>
    </row>
    <row r="12" spans="1:21" s="32" customFormat="1" ht="17.25" customHeight="1">
      <c r="A12" s="33">
        <v>2</v>
      </c>
      <c r="B12" s="34" t="s">
        <v>42</v>
      </c>
      <c r="C12" s="35" t="s">
        <v>43</v>
      </c>
      <c r="D12" s="36">
        <v>8</v>
      </c>
      <c r="E12" s="37">
        <v>7.1</v>
      </c>
      <c r="F12" s="37">
        <v>6.9</v>
      </c>
      <c r="G12" s="38">
        <f t="shared" si="0"/>
        <v>7.333333333333333</v>
      </c>
      <c r="H12" s="37">
        <v>8</v>
      </c>
      <c r="I12" s="37">
        <v>7.3</v>
      </c>
      <c r="J12" s="37">
        <v>8.1</v>
      </c>
      <c r="K12" s="39">
        <f t="shared" si="1"/>
        <v>7.8</v>
      </c>
      <c r="L12" s="36">
        <v>3.9</v>
      </c>
      <c r="M12" s="40">
        <f t="shared" si="2"/>
        <v>3.9</v>
      </c>
      <c r="N12" s="41">
        <f>(L12+M12)/4</f>
        <v>1.95</v>
      </c>
      <c r="O12" s="42"/>
      <c r="P12" s="43"/>
      <c r="Q12" s="44"/>
      <c r="R12" s="45">
        <f t="shared" si="3"/>
        <v>0</v>
      </c>
      <c r="S12" s="46">
        <f t="shared" si="4"/>
        <v>17.083333333333332</v>
      </c>
      <c r="T12" s="47">
        <f t="shared" si="5"/>
        <v>5</v>
      </c>
      <c r="U12" s="24"/>
    </row>
    <row r="13" spans="1:21" ht="17.25" customHeight="1">
      <c r="A13" s="33">
        <f t="shared" ref="A13:A21" si="6">A12+1</f>
        <v>3</v>
      </c>
      <c r="B13" s="34" t="s">
        <v>44</v>
      </c>
      <c r="C13" s="35" t="s">
        <v>45</v>
      </c>
      <c r="D13" s="36">
        <v>7.2</v>
      </c>
      <c r="E13" s="37">
        <v>6.9</v>
      </c>
      <c r="F13" s="37">
        <v>7.7</v>
      </c>
      <c r="G13" s="38">
        <f t="shared" si="0"/>
        <v>7.2666666666666666</v>
      </c>
      <c r="H13" s="37">
        <v>7.8</v>
      </c>
      <c r="I13" s="37">
        <v>7.1</v>
      </c>
      <c r="J13" s="37">
        <v>7.8</v>
      </c>
      <c r="K13" s="39">
        <f t="shared" si="1"/>
        <v>7.5666666666666664</v>
      </c>
      <c r="L13" s="36">
        <v>1.2</v>
      </c>
      <c r="M13" s="40">
        <f t="shared" si="2"/>
        <v>1.2</v>
      </c>
      <c r="N13" s="41">
        <f>(L13+M13)/4</f>
        <v>0.6</v>
      </c>
      <c r="O13" s="42">
        <v>0.5</v>
      </c>
      <c r="P13" s="43"/>
      <c r="Q13" s="44"/>
      <c r="R13" s="45">
        <f t="shared" si="3"/>
        <v>0.25</v>
      </c>
      <c r="S13" s="46">
        <f t="shared" si="4"/>
        <v>15.183333333333332</v>
      </c>
      <c r="T13" s="47">
        <f t="shared" si="5"/>
        <v>6</v>
      </c>
      <c r="U13" s="24"/>
    </row>
    <row r="14" spans="1:21" ht="17.25" customHeight="1">
      <c r="A14" s="33">
        <f t="shared" si="6"/>
        <v>4</v>
      </c>
      <c r="B14" s="34" t="s">
        <v>46</v>
      </c>
      <c r="C14" s="35" t="s">
        <v>47</v>
      </c>
      <c r="D14" s="36">
        <v>8.1999999999999993</v>
      </c>
      <c r="E14" s="37">
        <v>7.9</v>
      </c>
      <c r="F14" s="37">
        <v>8.1999999999999993</v>
      </c>
      <c r="G14" s="38">
        <f t="shared" si="0"/>
        <v>8.1</v>
      </c>
      <c r="H14" s="37">
        <v>8.3000000000000007</v>
      </c>
      <c r="I14" s="37">
        <v>8.3000000000000007</v>
      </c>
      <c r="J14" s="37">
        <v>8.6</v>
      </c>
      <c r="K14" s="39">
        <f t="shared" si="1"/>
        <v>8.4</v>
      </c>
      <c r="L14" s="36">
        <v>3.2</v>
      </c>
      <c r="M14" s="40">
        <f t="shared" si="2"/>
        <v>3.2</v>
      </c>
      <c r="N14" s="41">
        <f>(L14+M14)/4</f>
        <v>1.6</v>
      </c>
      <c r="O14" s="42"/>
      <c r="P14" s="43"/>
      <c r="Q14" s="44"/>
      <c r="R14" s="45">
        <f t="shared" si="3"/>
        <v>0</v>
      </c>
      <c r="S14" s="46">
        <f t="shared" si="4"/>
        <v>18.100000000000001</v>
      </c>
      <c r="T14" s="47">
        <f t="shared" si="5"/>
        <v>3</v>
      </c>
      <c r="U14" s="24"/>
    </row>
    <row r="15" spans="1:21" ht="17.25" customHeight="1">
      <c r="A15" s="33">
        <f t="shared" si="6"/>
        <v>5</v>
      </c>
      <c r="B15" s="34" t="s">
        <v>48</v>
      </c>
      <c r="C15" s="35" t="s">
        <v>49</v>
      </c>
      <c r="D15" s="36">
        <v>7.8</v>
      </c>
      <c r="E15" s="37">
        <v>7.5</v>
      </c>
      <c r="F15" s="37">
        <v>7.4</v>
      </c>
      <c r="G15" s="38">
        <f t="shared" si="0"/>
        <v>7.5666666666666673</v>
      </c>
      <c r="H15" s="37">
        <v>8.1999999999999993</v>
      </c>
      <c r="I15" s="37">
        <v>7.8</v>
      </c>
      <c r="J15" s="37">
        <v>8.3000000000000007</v>
      </c>
      <c r="K15" s="39">
        <f t="shared" si="1"/>
        <v>8.1</v>
      </c>
      <c r="L15" s="36">
        <v>3.7</v>
      </c>
      <c r="M15" s="40">
        <f t="shared" si="2"/>
        <v>3.7</v>
      </c>
      <c r="N15" s="41">
        <f>(L15+M15)/4</f>
        <v>1.85</v>
      </c>
      <c r="O15" s="42"/>
      <c r="P15" s="43"/>
      <c r="Q15" s="44"/>
      <c r="R15" s="45">
        <f t="shared" si="3"/>
        <v>0</v>
      </c>
      <c r="S15" s="46">
        <f t="shared" si="4"/>
        <v>17.516666666666669</v>
      </c>
      <c r="T15" s="47">
        <f t="shared" si="5"/>
        <v>4</v>
      </c>
      <c r="U15" s="24"/>
    </row>
    <row r="16" spans="1:21" ht="17.25" customHeight="1">
      <c r="A16" s="33">
        <f t="shared" si="6"/>
        <v>6</v>
      </c>
      <c r="B16" s="34" t="s">
        <v>50</v>
      </c>
      <c r="C16" s="35" t="s">
        <v>51</v>
      </c>
      <c r="D16" s="36">
        <v>8.6999999999999993</v>
      </c>
      <c r="E16" s="37">
        <v>8.8000000000000007</v>
      </c>
      <c r="F16" s="37">
        <v>8.8000000000000007</v>
      </c>
      <c r="G16" s="38">
        <f t="shared" si="0"/>
        <v>8.7666666666666675</v>
      </c>
      <c r="H16" s="37">
        <v>8.6999999999999993</v>
      </c>
      <c r="I16" s="37">
        <v>8.6</v>
      </c>
      <c r="J16" s="37">
        <v>8.9</v>
      </c>
      <c r="K16" s="39">
        <f t="shared" si="1"/>
        <v>8.7333333333333325</v>
      </c>
      <c r="L16" s="36">
        <v>6.5</v>
      </c>
      <c r="M16" s="40">
        <f t="shared" si="2"/>
        <v>6.5</v>
      </c>
      <c r="N16" s="41">
        <f>(L16+M16)/4</f>
        <v>3.25</v>
      </c>
      <c r="O16" s="42">
        <v>0.5</v>
      </c>
      <c r="P16" s="43"/>
      <c r="Q16" s="44"/>
      <c r="R16" s="45">
        <f t="shared" si="3"/>
        <v>0.25</v>
      </c>
      <c r="S16" s="46">
        <f t="shared" si="4"/>
        <v>20.5</v>
      </c>
      <c r="T16" s="47">
        <f t="shared" si="5"/>
        <v>1</v>
      </c>
      <c r="U16" s="24"/>
    </row>
    <row r="17" spans="1:21" ht="13">
      <c r="A17" s="33">
        <f t="shared" si="6"/>
        <v>7</v>
      </c>
      <c r="B17" s="34" t="s">
        <v>52</v>
      </c>
      <c r="C17" s="35" t="s">
        <v>53</v>
      </c>
      <c r="D17" s="36">
        <v>6.1</v>
      </c>
      <c r="E17" s="37">
        <v>6</v>
      </c>
      <c r="F17" s="37">
        <v>6.4</v>
      </c>
      <c r="G17" s="38">
        <f t="shared" si="0"/>
        <v>6.166666666666667</v>
      </c>
      <c r="H17" s="37">
        <v>6.8</v>
      </c>
      <c r="I17" s="37">
        <v>6.5</v>
      </c>
      <c r="J17" s="37">
        <v>6.9</v>
      </c>
      <c r="K17" s="39">
        <f t="shared" si="1"/>
        <v>6.7333333333333343</v>
      </c>
      <c r="L17" s="36">
        <v>0.5</v>
      </c>
      <c r="M17" s="40">
        <f t="shared" si="2"/>
        <v>0.5</v>
      </c>
      <c r="N17" s="41">
        <f>(L17+M17)/4</f>
        <v>0.25</v>
      </c>
      <c r="O17" s="42">
        <v>0.5</v>
      </c>
      <c r="P17" s="43"/>
      <c r="Q17" s="44"/>
      <c r="R17" s="45">
        <f t="shared" si="3"/>
        <v>0.25</v>
      </c>
      <c r="S17" s="46">
        <f t="shared" si="4"/>
        <v>12.900000000000002</v>
      </c>
      <c r="T17" s="47">
        <f t="shared" si="5"/>
        <v>9</v>
      </c>
    </row>
    <row r="18" spans="1:21" ht="13">
      <c r="A18" s="33">
        <f t="shared" si="6"/>
        <v>8</v>
      </c>
      <c r="B18" s="34" t="s">
        <v>54</v>
      </c>
      <c r="C18" s="35" t="s">
        <v>55</v>
      </c>
      <c r="D18" s="36">
        <v>8.4</v>
      </c>
      <c r="E18" s="37">
        <v>8.5</v>
      </c>
      <c r="F18" s="37">
        <v>8.4</v>
      </c>
      <c r="G18" s="38">
        <f t="shared" si="0"/>
        <v>8.4333333333333318</v>
      </c>
      <c r="H18" s="37">
        <v>8.5</v>
      </c>
      <c r="I18" s="37">
        <v>8.6</v>
      </c>
      <c r="J18" s="37">
        <v>8.6999999999999993</v>
      </c>
      <c r="K18" s="39">
        <f t="shared" si="1"/>
        <v>8.6</v>
      </c>
      <c r="L18" s="36">
        <v>5.8</v>
      </c>
      <c r="M18" s="40">
        <f t="shared" si="2"/>
        <v>5.8</v>
      </c>
      <c r="N18" s="41">
        <f>(L18+M18)/4</f>
        <v>2.9</v>
      </c>
      <c r="O18" s="42"/>
      <c r="P18" s="43"/>
      <c r="Q18" s="44"/>
      <c r="R18" s="45">
        <f t="shared" si="3"/>
        <v>0</v>
      </c>
      <c r="S18" s="46">
        <f t="shared" si="4"/>
        <v>19.93333333333333</v>
      </c>
      <c r="T18" s="47">
        <f t="shared" si="5"/>
        <v>2</v>
      </c>
    </row>
    <row r="19" spans="1:21" ht="17.25" customHeight="1">
      <c r="A19" s="33">
        <f t="shared" si="6"/>
        <v>9</v>
      </c>
      <c r="B19" s="34" t="s">
        <v>56</v>
      </c>
      <c r="C19" s="35" t="s">
        <v>57</v>
      </c>
      <c r="D19" s="36">
        <v>6.4</v>
      </c>
      <c r="E19" s="37">
        <v>6.1</v>
      </c>
      <c r="F19" s="37">
        <v>6.3</v>
      </c>
      <c r="G19" s="38">
        <f t="shared" si="0"/>
        <v>6.2666666666666666</v>
      </c>
      <c r="H19" s="37">
        <v>7.1</v>
      </c>
      <c r="I19" s="37">
        <v>7</v>
      </c>
      <c r="J19" s="37">
        <v>7</v>
      </c>
      <c r="K19" s="39">
        <f t="shared" si="1"/>
        <v>7.0333333333333341</v>
      </c>
      <c r="L19" s="36">
        <v>0.7</v>
      </c>
      <c r="M19" s="40">
        <f t="shared" si="2"/>
        <v>0.7</v>
      </c>
      <c r="N19" s="41">
        <f>(L19+M19)/4</f>
        <v>0.35</v>
      </c>
      <c r="O19" s="42"/>
      <c r="P19" s="43"/>
      <c r="Q19" s="44"/>
      <c r="R19" s="45">
        <f t="shared" si="3"/>
        <v>0</v>
      </c>
      <c r="S19" s="46">
        <f t="shared" si="4"/>
        <v>13.65</v>
      </c>
      <c r="T19" s="47">
        <f t="shared" si="5"/>
        <v>8</v>
      </c>
      <c r="U19" s="24"/>
    </row>
    <row r="20" spans="1:21" s="32" customFormat="1" ht="17.25" customHeight="1">
      <c r="A20" s="33">
        <f t="shared" si="6"/>
        <v>10</v>
      </c>
      <c r="B20" s="34" t="s">
        <v>58</v>
      </c>
      <c r="C20" s="35" t="s">
        <v>59</v>
      </c>
      <c r="D20" s="36">
        <v>6</v>
      </c>
      <c r="E20" s="37">
        <v>5.9</v>
      </c>
      <c r="F20" s="37">
        <v>6.3</v>
      </c>
      <c r="G20" s="38">
        <f t="shared" si="0"/>
        <v>6.0666666666666664</v>
      </c>
      <c r="H20" s="37">
        <v>6.7</v>
      </c>
      <c r="I20" s="37">
        <v>6.8</v>
      </c>
      <c r="J20" s="37">
        <v>6.9</v>
      </c>
      <c r="K20" s="39">
        <f t="shared" si="1"/>
        <v>6.8</v>
      </c>
      <c r="L20" s="36">
        <v>0</v>
      </c>
      <c r="M20" s="40">
        <f t="shared" si="2"/>
        <v>0</v>
      </c>
      <c r="N20" s="41">
        <f>(L20+M20)/4</f>
        <v>0</v>
      </c>
      <c r="O20" s="42"/>
      <c r="P20" s="43"/>
      <c r="Q20" s="44"/>
      <c r="R20" s="45">
        <f t="shared" si="3"/>
        <v>0</v>
      </c>
      <c r="S20" s="46">
        <f t="shared" si="4"/>
        <v>12.866666666666667</v>
      </c>
      <c r="T20" s="47">
        <f t="shared" si="5"/>
        <v>10</v>
      </c>
      <c r="U20" s="24"/>
    </row>
    <row r="21" spans="1:21" ht="13">
      <c r="A21" s="33">
        <f t="shared" si="6"/>
        <v>11</v>
      </c>
      <c r="B21" s="34" t="s">
        <v>60</v>
      </c>
      <c r="C21" s="35" t="s">
        <v>61</v>
      </c>
      <c r="D21" s="36">
        <v>6.1</v>
      </c>
      <c r="E21" s="37">
        <v>5.8</v>
      </c>
      <c r="F21" s="37">
        <v>6.4</v>
      </c>
      <c r="G21" s="38">
        <f t="shared" si="0"/>
        <v>6.0999999999999988</v>
      </c>
      <c r="H21" s="37">
        <v>6.7</v>
      </c>
      <c r="I21" s="37">
        <v>6.6</v>
      </c>
      <c r="J21" s="37">
        <v>6.5</v>
      </c>
      <c r="K21" s="39">
        <f t="shared" si="1"/>
        <v>6.6000000000000005</v>
      </c>
      <c r="L21" s="36">
        <v>0</v>
      </c>
      <c r="M21" s="40">
        <f t="shared" si="2"/>
        <v>0</v>
      </c>
      <c r="N21" s="41">
        <f>(L21+M21)/4</f>
        <v>0</v>
      </c>
      <c r="O21" s="42"/>
      <c r="P21" s="43"/>
      <c r="Q21" s="44"/>
      <c r="R21" s="45">
        <f t="shared" si="3"/>
        <v>0</v>
      </c>
      <c r="S21" s="46">
        <f t="shared" si="4"/>
        <v>12.7</v>
      </c>
      <c r="T21" s="47">
        <f t="shared" si="5"/>
        <v>11</v>
      </c>
    </row>
    <row r="22" spans="1:21" ht="18.75" customHeight="1"/>
    <row r="23" spans="1:21" ht="18.75" customHeight="1">
      <c r="C23" s="132" t="s">
        <v>62</v>
      </c>
      <c r="D23" s="132"/>
      <c r="E23" s="132"/>
      <c r="F23" s="133"/>
      <c r="G23" s="134"/>
      <c r="H23" s="134"/>
      <c r="I23" s="134"/>
      <c r="J23" s="135"/>
      <c r="K23" s="136" t="s">
        <v>63</v>
      </c>
      <c r="L23" s="136"/>
      <c r="M23" s="136"/>
      <c r="N23" s="136"/>
      <c r="O23" s="136"/>
      <c r="P23" s="136"/>
    </row>
    <row r="24" spans="1:21" ht="18.75" customHeight="1">
      <c r="C24" s="132" t="s">
        <v>64</v>
      </c>
      <c r="D24" s="132"/>
      <c r="E24" s="132"/>
      <c r="F24" s="133"/>
      <c r="G24" s="134"/>
      <c r="H24" s="134"/>
      <c r="I24" s="134"/>
      <c r="J24" s="135"/>
      <c r="K24" s="136" t="s">
        <v>65</v>
      </c>
      <c r="L24" s="136"/>
      <c r="M24" s="136"/>
      <c r="N24" s="136"/>
      <c r="O24" s="136"/>
    </row>
    <row r="25" spans="1:21" ht="18.75" customHeight="1"/>
    <row r="26" spans="1:21" ht="18.75" customHeight="1"/>
    <row r="27" spans="1:21" ht="18.75" customHeight="1"/>
    <row r="28" spans="1:21" ht="18.75" customHeight="1"/>
    <row r="29" spans="1:21" ht="18.75" customHeight="1"/>
  </sheetData>
  <mergeCells count="29">
    <mergeCell ref="C23:E23"/>
    <mergeCell ref="F23:J23"/>
    <mergeCell ref="K23:P23"/>
    <mergeCell ref="C24:E24"/>
    <mergeCell ref="F24:J24"/>
    <mergeCell ref="K24:O24"/>
    <mergeCell ref="N9:N10"/>
    <mergeCell ref="O9:Q9"/>
    <mergeCell ref="R9:R10"/>
    <mergeCell ref="S9:S10"/>
    <mergeCell ref="T9:T10"/>
    <mergeCell ref="E6:G6"/>
    <mergeCell ref="J6:L6"/>
    <mergeCell ref="E7:G7"/>
    <mergeCell ref="J7:L7"/>
    <mergeCell ref="A9:A10"/>
    <mergeCell ref="B9:B10"/>
    <mergeCell ref="C9:C10"/>
    <mergeCell ref="D9:F9"/>
    <mergeCell ref="G9:G10"/>
    <mergeCell ref="H9:J9"/>
    <mergeCell ref="K9:K10"/>
    <mergeCell ref="L9:M9"/>
    <mergeCell ref="A1:T1"/>
    <mergeCell ref="D2:M2"/>
    <mergeCell ref="P2:T3"/>
    <mergeCell ref="E5:G5"/>
    <mergeCell ref="J5:L5"/>
    <mergeCell ref="N5:P5"/>
  </mergeCells>
  <pageMargins left="0.270138889551163" right="0.15972222387790697" top="0.69027781486511186" bottom="0.15972222387790697" header="0.51180553436279297" footer="0.51180553436279297"/>
  <pageSetup paperSize="9" scale="91" firstPageNumber="42949672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topLeftCell="A5" workbookViewId="0">
      <selection activeCell="U7" sqref="U7"/>
    </sheetView>
  </sheetViews>
  <sheetFormatPr defaultColWidth="9" defaultRowHeight="12.75" customHeight="1"/>
  <cols>
    <col min="1" max="1" width="3.08984375" customWidth="1"/>
    <col min="2" max="2" width="20.81640625" customWidth="1"/>
    <col min="3" max="3" width="14.81640625" customWidth="1"/>
    <col min="4" max="18" width="5.81640625" customWidth="1"/>
    <col min="19" max="19" width="6.81640625" style="1" customWidth="1"/>
    <col min="20" max="20" width="6.54296875" style="2" customWidth="1"/>
  </cols>
  <sheetData>
    <row r="1" spans="1:21" ht="21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49"/>
    </row>
    <row r="2" spans="1:21" s="3" customFormat="1" ht="36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"/>
    </row>
    <row r="3" spans="1:21" s="3" customFormat="1" ht="19" customHeight="1">
      <c r="A3" s="5"/>
      <c r="B3" s="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8"/>
      <c r="N3" s="8"/>
      <c r="O3" s="107" t="s">
        <v>66</v>
      </c>
      <c r="P3" s="107"/>
      <c r="Q3" s="107"/>
      <c r="R3" s="107"/>
      <c r="S3" s="107"/>
      <c r="T3" s="9"/>
      <c r="U3" s="9"/>
    </row>
    <row r="4" spans="1:21" s="3" customFormat="1" ht="13.5" customHeight="1">
      <c r="B4" s="10" t="s">
        <v>67</v>
      </c>
      <c r="C4" s="11"/>
      <c r="F4" s="12"/>
      <c r="O4" s="107"/>
      <c r="P4" s="107"/>
      <c r="Q4" s="107"/>
      <c r="R4" s="107"/>
      <c r="S4" s="107"/>
      <c r="T4" s="9"/>
      <c r="U4" s="9"/>
    </row>
    <row r="5" spans="1:21" s="3" customFormat="1" ht="12" customHeight="1">
      <c r="B5" s="10"/>
      <c r="D5" s="13" t="s">
        <v>3</v>
      </c>
      <c r="E5" s="12"/>
      <c r="F5" s="12"/>
      <c r="I5" s="13" t="s">
        <v>4</v>
      </c>
      <c r="M5" s="10" t="s">
        <v>5</v>
      </c>
      <c r="S5" s="14"/>
      <c r="T5" s="9"/>
      <c r="U5" s="9"/>
    </row>
    <row r="6" spans="1:21" s="3" customFormat="1" ht="12" customHeight="1">
      <c r="B6" s="15"/>
      <c r="C6" s="16" t="s">
        <v>6</v>
      </c>
      <c r="D6" s="108" t="s">
        <v>7</v>
      </c>
      <c r="E6" s="108"/>
      <c r="F6" s="108"/>
      <c r="G6" s="10"/>
      <c r="H6" s="16" t="s">
        <v>8</v>
      </c>
      <c r="I6" s="108" t="s">
        <v>9</v>
      </c>
      <c r="J6" s="108"/>
      <c r="K6" s="108"/>
      <c r="L6" s="16" t="s">
        <v>10</v>
      </c>
      <c r="M6" s="108" t="s">
        <v>11</v>
      </c>
      <c r="N6" s="108"/>
      <c r="O6" s="108"/>
      <c r="P6" s="18"/>
      <c r="Q6" s="18"/>
      <c r="R6" s="18"/>
      <c r="S6" s="18"/>
      <c r="T6" s="18"/>
      <c r="U6" s="50"/>
    </row>
    <row r="7" spans="1:21" s="3" customFormat="1" ht="12" customHeight="1">
      <c r="A7" s="10"/>
      <c r="B7" s="15"/>
      <c r="C7" s="16" t="s">
        <v>12</v>
      </c>
      <c r="D7" s="109" t="s">
        <v>13</v>
      </c>
      <c r="E7" s="109"/>
      <c r="F7" s="109"/>
      <c r="G7" s="10"/>
      <c r="H7" s="16" t="s">
        <v>14</v>
      </c>
      <c r="I7" s="108" t="s">
        <v>116</v>
      </c>
      <c r="J7" s="108"/>
      <c r="K7" s="108"/>
      <c r="L7" s="16" t="s">
        <v>16</v>
      </c>
      <c r="M7" s="15" t="s">
        <v>17</v>
      </c>
      <c r="N7" s="15"/>
      <c r="O7" s="15"/>
      <c r="P7" s="15"/>
      <c r="Q7" s="19"/>
      <c r="R7" s="15"/>
      <c r="S7" s="20"/>
      <c r="T7" s="20"/>
      <c r="U7" s="23"/>
    </row>
    <row r="8" spans="1:21" s="3" customFormat="1" ht="12" customHeight="1">
      <c r="A8" s="10"/>
      <c r="B8" s="15"/>
      <c r="C8" s="16" t="s">
        <v>18</v>
      </c>
      <c r="D8" s="108" t="s">
        <v>19</v>
      </c>
      <c r="E8" s="108"/>
      <c r="F8" s="108"/>
      <c r="G8" s="10"/>
      <c r="H8" s="16" t="s">
        <v>20</v>
      </c>
      <c r="I8" s="108" t="s">
        <v>21</v>
      </c>
      <c r="J8" s="108"/>
      <c r="K8" s="108"/>
      <c r="L8" s="15"/>
      <c r="M8" s="15"/>
      <c r="N8" s="21"/>
      <c r="Q8" s="22"/>
      <c r="S8" s="23"/>
      <c r="T8" s="23"/>
      <c r="U8" s="23"/>
    </row>
    <row r="9" spans="1:21" s="3" customFormat="1" ht="12" customHeight="1">
      <c r="A9" s="15"/>
      <c r="B9" s="15"/>
      <c r="D9" s="16"/>
      <c r="E9" s="17"/>
      <c r="F9" s="51"/>
      <c r="G9" s="51"/>
      <c r="H9" s="16"/>
      <c r="I9" s="16"/>
      <c r="J9" s="13"/>
      <c r="L9" s="16"/>
      <c r="M9" s="15"/>
      <c r="N9" s="17"/>
      <c r="O9" s="12"/>
      <c r="P9" s="11"/>
      <c r="Q9" s="11"/>
      <c r="R9" s="11"/>
      <c r="S9" s="11"/>
      <c r="T9" s="11"/>
      <c r="U9" s="11"/>
    </row>
    <row r="10" spans="1:21" s="24" customFormat="1" ht="14.25" customHeight="1">
      <c r="A10" s="138" t="s">
        <v>22</v>
      </c>
      <c r="B10" s="140" t="s">
        <v>23</v>
      </c>
      <c r="C10" s="140" t="s">
        <v>24</v>
      </c>
      <c r="D10" s="142" t="s">
        <v>3</v>
      </c>
      <c r="E10" s="143"/>
      <c r="F10" s="144"/>
      <c r="G10" s="145" t="s">
        <v>25</v>
      </c>
      <c r="H10" s="142" t="s">
        <v>4</v>
      </c>
      <c r="I10" s="143"/>
      <c r="J10" s="144"/>
      <c r="K10" s="145" t="s">
        <v>25</v>
      </c>
      <c r="L10" s="147" t="s">
        <v>5</v>
      </c>
      <c r="M10" s="148"/>
      <c r="N10" s="145" t="s">
        <v>25</v>
      </c>
      <c r="O10" s="149" t="s">
        <v>26</v>
      </c>
      <c r="P10" s="150"/>
      <c r="Q10" s="151"/>
      <c r="R10" s="152" t="s">
        <v>25</v>
      </c>
      <c r="S10" s="154" t="s">
        <v>27</v>
      </c>
      <c r="T10" s="156" t="s">
        <v>28</v>
      </c>
    </row>
    <row r="11" spans="1:21" s="24" customFormat="1" ht="23.25" customHeight="1">
      <c r="A11" s="139"/>
      <c r="B11" s="141"/>
      <c r="C11" s="141"/>
      <c r="D11" s="52" t="s">
        <v>29</v>
      </c>
      <c r="E11" s="53" t="s">
        <v>30</v>
      </c>
      <c r="F11" s="53" t="s">
        <v>31</v>
      </c>
      <c r="G11" s="146"/>
      <c r="H11" s="52" t="s">
        <v>32</v>
      </c>
      <c r="I11" s="53" t="s">
        <v>33</v>
      </c>
      <c r="J11" s="53" t="s">
        <v>34</v>
      </c>
      <c r="K11" s="146"/>
      <c r="L11" s="52" t="s">
        <v>35</v>
      </c>
      <c r="M11" s="54" t="s">
        <v>36</v>
      </c>
      <c r="N11" s="146"/>
      <c r="O11" s="55" t="s">
        <v>37</v>
      </c>
      <c r="P11" s="56" t="s">
        <v>38</v>
      </c>
      <c r="Q11" s="57" t="s">
        <v>39</v>
      </c>
      <c r="R11" s="153"/>
      <c r="S11" s="155"/>
      <c r="T11" s="157"/>
    </row>
    <row r="12" spans="1:21" s="58" customFormat="1" ht="17.25" customHeight="1">
      <c r="A12" s="33">
        <v>1</v>
      </c>
      <c r="B12" s="34" t="s">
        <v>68</v>
      </c>
      <c r="C12" s="59" t="s">
        <v>118</v>
      </c>
      <c r="D12" s="60">
        <v>6</v>
      </c>
      <c r="E12" s="60">
        <v>6.6</v>
      </c>
      <c r="F12" s="60">
        <v>6.4</v>
      </c>
      <c r="G12" s="61">
        <f t="shared" ref="G12:G17" si="0">(D12+E12+F12)/3</f>
        <v>6.333333333333333</v>
      </c>
      <c r="H12" s="60">
        <v>7</v>
      </c>
      <c r="I12" s="60">
        <v>6.8</v>
      </c>
      <c r="J12" s="60">
        <v>7.2</v>
      </c>
      <c r="K12" s="61">
        <f t="shared" ref="K12:K17" si="1">(H12+I12+J12)/3</f>
        <v>7</v>
      </c>
      <c r="L12" s="62">
        <v>1.6</v>
      </c>
      <c r="M12" s="62">
        <f t="shared" ref="M12:M17" si="2">L12</f>
        <v>1.6</v>
      </c>
      <c r="N12" s="63">
        <f>(L12+M12)/4</f>
        <v>0.8</v>
      </c>
      <c r="O12" s="64"/>
      <c r="P12" s="65"/>
      <c r="Q12" s="65"/>
      <c r="R12" s="66">
        <f t="shared" ref="R12:R17" si="3">O12/2+P12+Q12</f>
        <v>0</v>
      </c>
      <c r="S12" s="67">
        <f t="shared" ref="S12:S17" si="4">SUM(G12, K12, N12)</f>
        <v>14.133333333333333</v>
      </c>
      <c r="T12" s="68">
        <f t="shared" ref="T12:T17" si="5">_xlfn.RANK.EQ(S12,$S$12:$S$17,0)</f>
        <v>6</v>
      </c>
      <c r="U12" s="69"/>
    </row>
    <row r="13" spans="1:21" s="58" customFormat="1" ht="17.25" customHeight="1">
      <c r="A13" s="33">
        <v>2</v>
      </c>
      <c r="B13" s="34" t="s">
        <v>69</v>
      </c>
      <c r="C13" s="59" t="s">
        <v>59</v>
      </c>
      <c r="D13" s="60">
        <v>6</v>
      </c>
      <c r="E13" s="60">
        <v>6.5</v>
      </c>
      <c r="F13" s="60">
        <v>6.5</v>
      </c>
      <c r="G13" s="61">
        <f t="shared" si="0"/>
        <v>6.333333333333333</v>
      </c>
      <c r="H13" s="60">
        <v>7.5</v>
      </c>
      <c r="I13" s="60">
        <v>7.2</v>
      </c>
      <c r="J13" s="60">
        <v>7.6</v>
      </c>
      <c r="K13" s="61">
        <f t="shared" si="1"/>
        <v>7.4333333333333327</v>
      </c>
      <c r="L13" s="62">
        <v>1.3</v>
      </c>
      <c r="M13" s="62">
        <f t="shared" si="2"/>
        <v>1.3</v>
      </c>
      <c r="N13" s="63">
        <f>(L13+M13)/4</f>
        <v>0.65</v>
      </c>
      <c r="O13" s="64"/>
      <c r="P13" s="65"/>
      <c r="Q13" s="65"/>
      <c r="R13" s="66">
        <f t="shared" si="3"/>
        <v>0</v>
      </c>
      <c r="S13" s="67">
        <f t="shared" si="4"/>
        <v>14.416666666666666</v>
      </c>
      <c r="T13" s="68">
        <f t="shared" si="5"/>
        <v>5</v>
      </c>
      <c r="U13" s="69"/>
    </row>
    <row r="14" spans="1:21" s="58" customFormat="1" ht="17.25" customHeight="1">
      <c r="A14" s="33">
        <v>3</v>
      </c>
      <c r="B14" s="34" t="s">
        <v>70</v>
      </c>
      <c r="C14" s="59" t="s">
        <v>71</v>
      </c>
      <c r="D14" s="60">
        <v>6.5</v>
      </c>
      <c r="E14" s="60">
        <v>7.2</v>
      </c>
      <c r="F14" s="60">
        <v>7</v>
      </c>
      <c r="G14" s="61">
        <f t="shared" si="0"/>
        <v>6.8999999999999995</v>
      </c>
      <c r="H14" s="60">
        <v>7.8</v>
      </c>
      <c r="I14" s="60">
        <v>7.5</v>
      </c>
      <c r="J14" s="60">
        <v>8</v>
      </c>
      <c r="K14" s="61">
        <f t="shared" si="1"/>
        <v>7.7666666666666666</v>
      </c>
      <c r="L14" s="62">
        <v>0.9</v>
      </c>
      <c r="M14" s="62">
        <f t="shared" si="2"/>
        <v>0.9</v>
      </c>
      <c r="N14" s="63">
        <f>(L14+M14)/4</f>
        <v>0.45</v>
      </c>
      <c r="O14" s="64"/>
      <c r="P14" s="65"/>
      <c r="Q14" s="65"/>
      <c r="R14" s="66">
        <f t="shared" si="3"/>
        <v>0</v>
      </c>
      <c r="S14" s="67">
        <f t="shared" si="4"/>
        <v>15.116666666666665</v>
      </c>
      <c r="T14" s="68">
        <f t="shared" si="5"/>
        <v>4</v>
      </c>
      <c r="U14" s="69"/>
    </row>
    <row r="15" spans="1:21" s="58" customFormat="1" ht="17.25" customHeight="1">
      <c r="A15" s="33">
        <v>4</v>
      </c>
      <c r="B15" s="34" t="s">
        <v>72</v>
      </c>
      <c r="C15" s="59" t="s">
        <v>73</v>
      </c>
      <c r="D15" s="60">
        <v>8.6</v>
      </c>
      <c r="E15" s="60">
        <v>7.8</v>
      </c>
      <c r="F15" s="60">
        <v>6.7</v>
      </c>
      <c r="G15" s="61">
        <f t="shared" si="0"/>
        <v>7.6999999999999993</v>
      </c>
      <c r="H15" s="60">
        <v>8.1</v>
      </c>
      <c r="I15" s="60">
        <v>8.3000000000000007</v>
      </c>
      <c r="J15" s="60">
        <v>8.3000000000000007</v>
      </c>
      <c r="K15" s="61">
        <f t="shared" si="1"/>
        <v>8.2333333333333325</v>
      </c>
      <c r="L15" s="62">
        <v>3.7</v>
      </c>
      <c r="M15" s="62">
        <f t="shared" si="2"/>
        <v>3.7</v>
      </c>
      <c r="N15" s="63">
        <f>(L15+M15)/4</f>
        <v>1.85</v>
      </c>
      <c r="O15" s="64"/>
      <c r="P15" s="65"/>
      <c r="Q15" s="65"/>
      <c r="R15" s="66">
        <f t="shared" si="3"/>
        <v>0</v>
      </c>
      <c r="S15" s="67">
        <f t="shared" si="4"/>
        <v>17.783333333333331</v>
      </c>
      <c r="T15" s="68">
        <f t="shared" si="5"/>
        <v>3</v>
      </c>
      <c r="U15" s="69"/>
    </row>
    <row r="16" spans="1:21" s="58" customFormat="1" ht="17.25" customHeight="1">
      <c r="A16" s="33">
        <v>5</v>
      </c>
      <c r="B16" s="34" t="s">
        <v>74</v>
      </c>
      <c r="C16" s="59" t="s">
        <v>75</v>
      </c>
      <c r="D16" s="60">
        <v>8.6</v>
      </c>
      <c r="E16" s="60">
        <v>8</v>
      </c>
      <c r="F16" s="60">
        <v>6.9</v>
      </c>
      <c r="G16" s="61">
        <f t="shared" si="0"/>
        <v>7.833333333333333</v>
      </c>
      <c r="H16" s="60">
        <v>8.5</v>
      </c>
      <c r="I16" s="60">
        <v>8.6</v>
      </c>
      <c r="J16" s="60">
        <v>8.6</v>
      </c>
      <c r="K16" s="61">
        <f t="shared" si="1"/>
        <v>8.5666666666666682</v>
      </c>
      <c r="L16" s="62">
        <v>5.2</v>
      </c>
      <c r="M16" s="62">
        <f t="shared" si="2"/>
        <v>5.2</v>
      </c>
      <c r="N16" s="63">
        <f>(L16+M16)/4</f>
        <v>2.6</v>
      </c>
      <c r="O16" s="64"/>
      <c r="P16" s="65"/>
      <c r="Q16" s="65"/>
      <c r="R16" s="66">
        <f t="shared" si="3"/>
        <v>0</v>
      </c>
      <c r="S16" s="67">
        <f t="shared" si="4"/>
        <v>19.000000000000004</v>
      </c>
      <c r="T16" s="68">
        <f t="shared" si="5"/>
        <v>2</v>
      </c>
      <c r="U16" s="69"/>
    </row>
    <row r="17" spans="1:21" s="58" customFormat="1" ht="17.25" customHeight="1">
      <c r="A17" s="33">
        <v>6</v>
      </c>
      <c r="B17" s="34" t="s">
        <v>76</v>
      </c>
      <c r="C17" s="59" t="s">
        <v>51</v>
      </c>
      <c r="D17" s="60">
        <v>8.8000000000000007</v>
      </c>
      <c r="E17" s="60">
        <v>8.3000000000000007</v>
      </c>
      <c r="F17" s="60">
        <v>8</v>
      </c>
      <c r="G17" s="61">
        <f t="shared" si="0"/>
        <v>8.3666666666666671</v>
      </c>
      <c r="H17" s="60">
        <v>8.8000000000000007</v>
      </c>
      <c r="I17" s="60">
        <v>8.8000000000000007</v>
      </c>
      <c r="J17" s="60">
        <v>9.1</v>
      </c>
      <c r="K17" s="61">
        <f t="shared" si="1"/>
        <v>8.9</v>
      </c>
      <c r="L17" s="62">
        <v>5.3</v>
      </c>
      <c r="M17" s="62">
        <f t="shared" si="2"/>
        <v>5.3</v>
      </c>
      <c r="N17" s="63">
        <f>(L17+M17)/4</f>
        <v>2.65</v>
      </c>
      <c r="O17" s="64"/>
      <c r="P17" s="65"/>
      <c r="Q17" s="65"/>
      <c r="R17" s="66">
        <f t="shared" si="3"/>
        <v>0</v>
      </c>
      <c r="S17" s="67">
        <f t="shared" si="4"/>
        <v>19.916666666666664</v>
      </c>
      <c r="T17" s="68">
        <f t="shared" si="5"/>
        <v>1</v>
      </c>
      <c r="U17" s="69"/>
    </row>
    <row r="18" spans="1:21" s="58" customFormat="1" ht="17.25" customHeight="1">
      <c r="S18" s="1"/>
      <c r="T18" s="2"/>
      <c r="U18" s="69"/>
    </row>
    <row r="19" spans="1:21" s="58" customFormat="1" ht="17.25" customHeight="1">
      <c r="E19" s="132" t="s">
        <v>62</v>
      </c>
      <c r="F19" s="132"/>
      <c r="G19" s="132"/>
      <c r="H19" s="133"/>
      <c r="I19" s="134"/>
      <c r="J19" s="134"/>
      <c r="K19" s="134"/>
      <c r="L19" s="135"/>
      <c r="M19" s="136" t="s">
        <v>63</v>
      </c>
      <c r="N19" s="136"/>
      <c r="O19" s="136"/>
      <c r="P19" s="136"/>
      <c r="Q19" s="136"/>
      <c r="R19" s="136"/>
      <c r="S19" s="1"/>
      <c r="T19" s="2"/>
      <c r="U19" s="69"/>
    </row>
    <row r="20" spans="1:21" s="58" customFormat="1" ht="17.25" customHeight="1">
      <c r="E20" s="132" t="s">
        <v>64</v>
      </c>
      <c r="F20" s="132"/>
      <c r="G20" s="132"/>
      <c r="H20" s="158"/>
      <c r="I20" s="159"/>
      <c r="J20" s="159"/>
      <c r="K20" s="159"/>
      <c r="L20" s="160"/>
      <c r="M20" s="136" t="s">
        <v>65</v>
      </c>
      <c r="N20" s="136"/>
      <c r="O20" s="136"/>
      <c r="P20" s="136"/>
      <c r="Q20" s="136"/>
      <c r="S20" s="1"/>
      <c r="T20" s="2"/>
      <c r="U20" s="69"/>
    </row>
    <row r="21" spans="1:21" s="58" customFormat="1" ht="17.25" customHeight="1">
      <c r="S21" s="1"/>
      <c r="T21" s="2"/>
      <c r="U21" s="69"/>
    </row>
    <row r="22" spans="1:21" ht="12.5"/>
    <row r="26" spans="1:21" ht="12.5"/>
    <row r="27" spans="1:21" ht="12.5"/>
  </sheetData>
  <mergeCells count="30">
    <mergeCell ref="T10:T11"/>
    <mergeCell ref="E19:G19"/>
    <mergeCell ref="H19:L19"/>
    <mergeCell ref="M19:R19"/>
    <mergeCell ref="E20:G20"/>
    <mergeCell ref="H20:L20"/>
    <mergeCell ref="M20:Q20"/>
    <mergeCell ref="L10:M10"/>
    <mergeCell ref="N10:N11"/>
    <mergeCell ref="O10:Q10"/>
    <mergeCell ref="R10:R11"/>
    <mergeCell ref="S10:S11"/>
    <mergeCell ref="D7:F7"/>
    <mergeCell ref="I7:K7"/>
    <mergeCell ref="D8:F8"/>
    <mergeCell ref="I8:K8"/>
    <mergeCell ref="A10:A11"/>
    <mergeCell ref="B10:B11"/>
    <mergeCell ref="C10:C11"/>
    <mergeCell ref="D10:F10"/>
    <mergeCell ref="G10:G11"/>
    <mergeCell ref="H10:J10"/>
    <mergeCell ref="K10:K11"/>
    <mergeCell ref="A1:T1"/>
    <mergeCell ref="A2:T2"/>
    <mergeCell ref="C3:L3"/>
    <mergeCell ref="O3:S4"/>
    <mergeCell ref="D6:F6"/>
    <mergeCell ref="I6:K6"/>
    <mergeCell ref="M6:O6"/>
  </mergeCells>
  <pageMargins left="0.25972223281860402" right="0.17986111342907002" top="0.39375001192092896" bottom="0.39375001192092896" header="0.51180553436279297" footer="0.51180553436279297"/>
  <pageSetup paperSize="9" scale="90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2"/>
  <sheetViews>
    <sheetView workbookViewId="0">
      <selection activeCell="I8" sqref="I8:K8"/>
    </sheetView>
  </sheetViews>
  <sheetFormatPr defaultColWidth="9" defaultRowHeight="12.5"/>
  <cols>
    <col min="1" max="1" width="3.08984375" customWidth="1"/>
    <col min="2" max="2" width="23.08984375" customWidth="1"/>
    <col min="3" max="3" width="14.81640625" customWidth="1"/>
    <col min="4" max="4" width="6.26953125" customWidth="1"/>
    <col min="5" max="12" width="5.81640625" customWidth="1"/>
    <col min="13" max="13" width="5.36328125" customWidth="1"/>
    <col min="14" max="18" width="5.81640625" customWidth="1"/>
    <col min="19" max="19" width="6.81640625" style="1" customWidth="1"/>
    <col min="20" max="20" width="6.54296875" style="2" customWidth="1"/>
  </cols>
  <sheetData>
    <row r="1" spans="1:21" ht="19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49"/>
    </row>
    <row r="2" spans="1:21" s="3" customFormat="1" ht="20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"/>
    </row>
    <row r="3" spans="1:21" s="3" customFormat="1" ht="22.4" customHeight="1">
      <c r="A3" s="5"/>
      <c r="B3" s="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8"/>
      <c r="N3" s="8"/>
      <c r="O3" s="107" t="s">
        <v>77</v>
      </c>
      <c r="P3" s="107"/>
      <c r="Q3" s="107"/>
      <c r="R3" s="107"/>
      <c r="S3" s="107"/>
      <c r="T3" s="9"/>
      <c r="U3" s="9"/>
    </row>
    <row r="4" spans="1:21" s="3" customFormat="1" ht="12" customHeight="1">
      <c r="B4" s="10" t="s">
        <v>78</v>
      </c>
      <c r="C4" s="11"/>
      <c r="F4" s="12"/>
      <c r="O4" s="107"/>
      <c r="P4" s="107"/>
      <c r="Q4" s="107"/>
      <c r="R4" s="107"/>
      <c r="S4" s="107"/>
      <c r="T4" s="9"/>
      <c r="U4" s="9"/>
    </row>
    <row r="5" spans="1:21" s="3" customFormat="1" ht="12" customHeight="1">
      <c r="B5" s="10"/>
      <c r="D5" s="13" t="s">
        <v>3</v>
      </c>
      <c r="E5" s="12"/>
      <c r="F5" s="12"/>
      <c r="I5" s="13" t="s">
        <v>4</v>
      </c>
      <c r="M5" s="10" t="s">
        <v>5</v>
      </c>
      <c r="S5" s="14"/>
      <c r="T5" s="9"/>
      <c r="U5" s="9"/>
    </row>
    <row r="6" spans="1:21" s="3" customFormat="1" ht="12" customHeight="1">
      <c r="B6" s="15"/>
      <c r="C6" s="16" t="s">
        <v>6</v>
      </c>
      <c r="D6" s="108" t="s">
        <v>7</v>
      </c>
      <c r="E6" s="108"/>
      <c r="F6" s="108"/>
      <c r="G6" s="10"/>
      <c r="H6" s="16" t="s">
        <v>8</v>
      </c>
      <c r="I6" s="108" t="s">
        <v>9</v>
      </c>
      <c r="J6" s="108"/>
      <c r="K6" s="108"/>
      <c r="L6" s="16" t="s">
        <v>10</v>
      </c>
      <c r="M6" s="108" t="s">
        <v>11</v>
      </c>
      <c r="N6" s="108"/>
      <c r="O6" s="108"/>
      <c r="P6" s="18"/>
      <c r="Q6" s="18"/>
      <c r="R6" s="18"/>
      <c r="S6" s="18"/>
      <c r="T6" s="18"/>
      <c r="U6" s="23"/>
    </row>
    <row r="7" spans="1:21" s="3" customFormat="1" ht="12" customHeight="1">
      <c r="A7" s="10"/>
      <c r="B7" s="15"/>
      <c r="C7" s="16" t="s">
        <v>12</v>
      </c>
      <c r="D7" s="109" t="s">
        <v>13</v>
      </c>
      <c r="E7" s="109"/>
      <c r="F7" s="109"/>
      <c r="G7" s="10"/>
      <c r="H7" s="16" t="s">
        <v>14</v>
      </c>
      <c r="I7" s="108" t="s">
        <v>15</v>
      </c>
      <c r="J7" s="108"/>
      <c r="K7" s="108"/>
      <c r="L7" s="16" t="s">
        <v>16</v>
      </c>
      <c r="M7" s="15" t="s">
        <v>17</v>
      </c>
      <c r="N7" s="15"/>
      <c r="O7" s="15"/>
      <c r="P7" s="15"/>
      <c r="Q7" s="19"/>
      <c r="R7" s="15"/>
      <c r="S7" s="20"/>
      <c r="T7" s="20"/>
      <c r="U7" s="23"/>
    </row>
    <row r="8" spans="1:21" s="3" customFormat="1" ht="12" customHeight="1">
      <c r="A8" s="10"/>
      <c r="B8" s="15"/>
      <c r="C8" s="16" t="s">
        <v>18</v>
      </c>
      <c r="D8" s="108" t="s">
        <v>19</v>
      </c>
      <c r="E8" s="108"/>
      <c r="F8" s="108"/>
      <c r="G8" s="10"/>
      <c r="H8" s="16" t="s">
        <v>20</v>
      </c>
      <c r="I8" s="108" t="s">
        <v>116</v>
      </c>
      <c r="J8" s="108"/>
      <c r="K8" s="108"/>
      <c r="L8" s="15"/>
      <c r="M8" s="15"/>
      <c r="N8" s="21"/>
      <c r="Q8" s="22"/>
      <c r="S8" s="23"/>
      <c r="T8" s="23"/>
      <c r="U8" s="23"/>
    </row>
    <row r="9" spans="1:21" s="3" customFormat="1" ht="12" customHeight="1">
      <c r="A9" s="15"/>
      <c r="C9" s="16"/>
      <c r="D9" s="17"/>
      <c r="E9" s="51"/>
      <c r="G9" s="16"/>
      <c r="H9" s="16"/>
      <c r="I9" s="13"/>
      <c r="J9" s="51"/>
      <c r="K9" s="16"/>
      <c r="L9" s="15"/>
      <c r="M9" s="17"/>
      <c r="N9" s="12"/>
      <c r="O9" s="11"/>
      <c r="P9" s="11"/>
      <c r="Q9" s="11"/>
      <c r="R9" s="11"/>
      <c r="S9" s="11"/>
      <c r="T9" s="11"/>
      <c r="U9" s="11"/>
    </row>
    <row r="10" spans="1:21" s="24" customFormat="1" ht="14.25" customHeight="1">
      <c r="A10" s="161" t="s">
        <v>22</v>
      </c>
      <c r="B10" s="161" t="s">
        <v>23</v>
      </c>
      <c r="C10" s="161" t="s">
        <v>24</v>
      </c>
      <c r="D10" s="163" t="s">
        <v>3</v>
      </c>
      <c r="E10" s="164"/>
      <c r="F10" s="165"/>
      <c r="G10" s="166" t="s">
        <v>25</v>
      </c>
      <c r="H10" s="163" t="s">
        <v>4</v>
      </c>
      <c r="I10" s="164"/>
      <c r="J10" s="165"/>
      <c r="K10" s="166" t="s">
        <v>25</v>
      </c>
      <c r="L10" s="163" t="s">
        <v>5</v>
      </c>
      <c r="M10" s="165"/>
      <c r="N10" s="166" t="s">
        <v>25</v>
      </c>
      <c r="O10" s="166" t="s">
        <v>26</v>
      </c>
      <c r="P10" s="168"/>
      <c r="Q10" s="169"/>
      <c r="R10" s="170" t="s">
        <v>25</v>
      </c>
      <c r="S10" s="172" t="s">
        <v>27</v>
      </c>
      <c r="T10" s="174" t="s">
        <v>28</v>
      </c>
    </row>
    <row r="11" spans="1:21" s="24" customFormat="1" ht="23.25" customHeight="1">
      <c r="A11" s="162"/>
      <c r="B11" s="162"/>
      <c r="C11" s="162"/>
      <c r="D11" s="70" t="s">
        <v>29</v>
      </c>
      <c r="E11" s="70" t="s">
        <v>30</v>
      </c>
      <c r="F11" s="70" t="s">
        <v>31</v>
      </c>
      <c r="G11" s="167"/>
      <c r="H11" s="70" t="s">
        <v>32</v>
      </c>
      <c r="I11" s="70" t="s">
        <v>33</v>
      </c>
      <c r="J11" s="70" t="s">
        <v>34</v>
      </c>
      <c r="K11" s="167"/>
      <c r="L11" s="70" t="s">
        <v>35</v>
      </c>
      <c r="M11" s="70" t="s">
        <v>36</v>
      </c>
      <c r="N11" s="167"/>
      <c r="O11" s="71" t="s">
        <v>37</v>
      </c>
      <c r="P11" s="71" t="s">
        <v>38</v>
      </c>
      <c r="Q11" s="72" t="s">
        <v>39</v>
      </c>
      <c r="R11" s="171"/>
      <c r="S11" s="173"/>
      <c r="T11" s="175"/>
    </row>
    <row r="12" spans="1:21" s="32" customFormat="1">
      <c r="A12" s="176">
        <v>1</v>
      </c>
      <c r="B12" s="73" t="s">
        <v>70</v>
      </c>
      <c r="C12" s="178" t="s">
        <v>71</v>
      </c>
      <c r="D12" s="180">
        <v>7</v>
      </c>
      <c r="E12" s="180">
        <v>7</v>
      </c>
      <c r="F12" s="180">
        <v>8</v>
      </c>
      <c r="G12" s="182">
        <f>(D12+E12+F12)/3</f>
        <v>7.333333333333333</v>
      </c>
      <c r="H12" s="180">
        <v>7.5</v>
      </c>
      <c r="I12" s="180">
        <v>7</v>
      </c>
      <c r="J12" s="180">
        <v>7.8</v>
      </c>
      <c r="K12" s="182">
        <f>(H12+I12+J12)/3</f>
        <v>7.4333333333333336</v>
      </c>
      <c r="L12" s="180">
        <v>1</v>
      </c>
      <c r="M12" s="180">
        <f>L12</f>
        <v>1</v>
      </c>
      <c r="N12" s="184">
        <v>0.5</v>
      </c>
      <c r="O12" s="186"/>
      <c r="P12" s="186"/>
      <c r="Q12" s="188"/>
      <c r="R12" s="184">
        <f>O12/2+Q12+P12</f>
        <v>0</v>
      </c>
      <c r="S12" s="190">
        <f>SUM(G12, K12, N12)-R12</f>
        <v>15.266666666666666</v>
      </c>
      <c r="T12" s="192">
        <f>_xlfn.RANK.EQ(S12, $S$12:$S$23, 0)</f>
        <v>3</v>
      </c>
    </row>
    <row r="13" spans="1:21" s="32" customFormat="1">
      <c r="A13" s="177"/>
      <c r="B13" s="73" t="s">
        <v>79</v>
      </c>
      <c r="C13" s="179"/>
      <c r="D13" s="181"/>
      <c r="E13" s="181"/>
      <c r="F13" s="181"/>
      <c r="G13" s="183"/>
      <c r="H13" s="181"/>
      <c r="I13" s="181"/>
      <c r="J13" s="181"/>
      <c r="K13" s="183"/>
      <c r="L13" s="181"/>
      <c r="M13" s="181"/>
      <c r="N13" s="185"/>
      <c r="O13" s="187"/>
      <c r="P13" s="187"/>
      <c r="Q13" s="189"/>
      <c r="R13" s="185"/>
      <c r="S13" s="191"/>
      <c r="T13" s="193"/>
    </row>
    <row r="14" spans="1:21" s="58" customFormat="1" ht="13">
      <c r="A14" s="176">
        <f>A12+1</f>
        <v>2</v>
      </c>
      <c r="B14" s="34" t="s">
        <v>80</v>
      </c>
      <c r="C14" s="178" t="s">
        <v>49</v>
      </c>
      <c r="D14" s="180">
        <v>7.7</v>
      </c>
      <c r="E14" s="180">
        <v>7.6</v>
      </c>
      <c r="F14" s="180">
        <v>7.7</v>
      </c>
      <c r="G14" s="182">
        <f>(D14+E14+F14)/3</f>
        <v>7.666666666666667</v>
      </c>
      <c r="H14" s="180">
        <v>7.9</v>
      </c>
      <c r="I14" s="180">
        <v>7.8</v>
      </c>
      <c r="J14" s="180">
        <v>7.9</v>
      </c>
      <c r="K14" s="182">
        <f>(H14+I14+J14)/3</f>
        <v>7.8666666666666671</v>
      </c>
      <c r="L14" s="180">
        <v>0.6</v>
      </c>
      <c r="M14" s="180">
        <f>L14</f>
        <v>0.6</v>
      </c>
      <c r="N14" s="184">
        <f>(L14+M14)/2</f>
        <v>0.6</v>
      </c>
      <c r="O14" s="186"/>
      <c r="P14" s="186"/>
      <c r="Q14" s="188"/>
      <c r="R14" s="184">
        <f>O14/2+Q14+P14</f>
        <v>0</v>
      </c>
      <c r="S14" s="190">
        <f>SUM(G14, K14, N14)-R14</f>
        <v>16.133333333333336</v>
      </c>
      <c r="T14" s="192">
        <f>_xlfn.RANK.EQ(S14, $S$12:$S$23, 0)</f>
        <v>2</v>
      </c>
    </row>
    <row r="15" spans="1:21" s="58" customFormat="1" ht="13">
      <c r="A15" s="177"/>
      <c r="B15" s="73" t="s">
        <v>81</v>
      </c>
      <c r="C15" s="179"/>
      <c r="D15" s="181"/>
      <c r="E15" s="181"/>
      <c r="F15" s="181"/>
      <c r="G15" s="183"/>
      <c r="H15" s="181"/>
      <c r="I15" s="181"/>
      <c r="J15" s="181"/>
      <c r="K15" s="183"/>
      <c r="L15" s="181"/>
      <c r="M15" s="181"/>
      <c r="N15" s="185"/>
      <c r="O15" s="187"/>
      <c r="P15" s="187"/>
      <c r="Q15" s="189"/>
      <c r="R15" s="185"/>
      <c r="S15" s="191"/>
      <c r="T15" s="193"/>
    </row>
    <row r="16" spans="1:21">
      <c r="A16" s="176">
        <f>A14+1</f>
        <v>3</v>
      </c>
      <c r="B16" s="73" t="s">
        <v>76</v>
      </c>
      <c r="C16" s="178" t="s">
        <v>51</v>
      </c>
      <c r="D16" s="180">
        <v>8.1999999999999993</v>
      </c>
      <c r="E16" s="180">
        <v>7.8</v>
      </c>
      <c r="F16" s="180">
        <v>7.9</v>
      </c>
      <c r="G16" s="182">
        <f>(D16+E16+F16)/3</f>
        <v>7.9666666666666659</v>
      </c>
      <c r="H16" s="180">
        <v>8.3000000000000007</v>
      </c>
      <c r="I16" s="180">
        <v>8.1999999999999993</v>
      </c>
      <c r="J16" s="180">
        <v>8.5</v>
      </c>
      <c r="K16" s="182">
        <f>(H16+I16+J16)/3</f>
        <v>8.3333333333333339</v>
      </c>
      <c r="L16" s="180">
        <v>5.6</v>
      </c>
      <c r="M16" s="180">
        <f>L16</f>
        <v>5.6</v>
      </c>
      <c r="N16" s="184">
        <f>(L16+M16)/4</f>
        <v>2.8</v>
      </c>
      <c r="O16" s="186"/>
      <c r="P16" s="186"/>
      <c r="Q16" s="188"/>
      <c r="R16" s="184">
        <f>O16/2+Q16+P16</f>
        <v>0</v>
      </c>
      <c r="S16" s="190">
        <f>SUM(G16, K16, N16)-R16</f>
        <v>19.100000000000001</v>
      </c>
      <c r="T16" s="192">
        <f>_xlfn.RANK.EQ(S16, $S$12:$S$23, 0)</f>
        <v>1</v>
      </c>
    </row>
    <row r="17" spans="1:20" ht="12.75" customHeight="1">
      <c r="A17" s="177"/>
      <c r="B17" s="73" t="s">
        <v>50</v>
      </c>
      <c r="C17" s="179"/>
      <c r="D17" s="181"/>
      <c r="E17" s="181"/>
      <c r="F17" s="181"/>
      <c r="G17" s="183"/>
      <c r="H17" s="181"/>
      <c r="I17" s="181"/>
      <c r="J17" s="181"/>
      <c r="K17" s="183"/>
      <c r="L17" s="181"/>
      <c r="M17" s="181"/>
      <c r="N17" s="185"/>
      <c r="O17" s="187"/>
      <c r="P17" s="187"/>
      <c r="Q17" s="189"/>
      <c r="R17" s="185"/>
      <c r="S17" s="191"/>
      <c r="T17" s="193"/>
    </row>
    <row r="18" spans="1:20">
      <c r="Q18" s="74"/>
      <c r="R18" s="74"/>
    </row>
    <row r="19" spans="1:20" ht="12.75" customHeight="1">
      <c r="C19" s="75"/>
      <c r="D19" s="76"/>
      <c r="E19" s="76"/>
      <c r="F19" s="77"/>
      <c r="G19" s="78"/>
      <c r="H19" s="79"/>
      <c r="I19" s="79"/>
      <c r="J19" s="80"/>
      <c r="K19" s="78"/>
      <c r="L19" s="79"/>
      <c r="M19" s="79"/>
      <c r="N19" s="78"/>
      <c r="O19" s="81"/>
      <c r="P19" s="81"/>
    </row>
    <row r="20" spans="1:20">
      <c r="C20" s="132" t="s">
        <v>62</v>
      </c>
      <c r="D20" s="132"/>
      <c r="E20" s="132"/>
      <c r="F20" s="133"/>
      <c r="G20" s="134"/>
      <c r="H20" s="134"/>
      <c r="I20" s="134"/>
      <c r="J20" s="135"/>
      <c r="K20" s="136" t="s">
        <v>63</v>
      </c>
      <c r="L20" s="136"/>
      <c r="M20" s="136"/>
      <c r="N20" s="136"/>
      <c r="O20" s="136"/>
      <c r="P20" s="136"/>
    </row>
    <row r="21" spans="1:20" ht="12.75" customHeight="1">
      <c r="C21" s="132" t="s">
        <v>64</v>
      </c>
      <c r="D21" s="132"/>
      <c r="E21" s="132"/>
      <c r="F21" s="133"/>
      <c r="G21" s="134"/>
      <c r="H21" s="134"/>
      <c r="I21" s="134"/>
      <c r="J21" s="135"/>
      <c r="K21" s="136" t="s">
        <v>65</v>
      </c>
      <c r="L21" s="136"/>
      <c r="M21" s="136"/>
      <c r="N21" s="136"/>
      <c r="O21" s="136"/>
      <c r="P21" s="74"/>
    </row>
    <row r="22" spans="1:20" ht="12.75" customHeight="1"/>
  </sheetData>
  <mergeCells count="87">
    <mergeCell ref="C20:E20"/>
    <mergeCell ref="F20:J20"/>
    <mergeCell ref="K20:P20"/>
    <mergeCell ref="C21:E21"/>
    <mergeCell ref="F21:J21"/>
    <mergeCell ref="K21:O21"/>
    <mergeCell ref="P16:P17"/>
    <mergeCell ref="Q16:Q17"/>
    <mergeCell ref="R16:R17"/>
    <mergeCell ref="S16:S17"/>
    <mergeCell ref="T16:T17"/>
    <mergeCell ref="S14:S15"/>
    <mergeCell ref="T14:T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N14:N15"/>
    <mergeCell ref="O14:O15"/>
    <mergeCell ref="P14:P15"/>
    <mergeCell ref="Q14:Q15"/>
    <mergeCell ref="R14:R15"/>
    <mergeCell ref="Q12:Q13"/>
    <mergeCell ref="R12:R13"/>
    <mergeCell ref="S12:S13"/>
    <mergeCell ref="T12:T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T10:T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L10:M10"/>
    <mergeCell ref="N10:N11"/>
    <mergeCell ref="O10:Q10"/>
    <mergeCell ref="R10:R11"/>
    <mergeCell ref="S10:S11"/>
    <mergeCell ref="D7:F7"/>
    <mergeCell ref="I7:K7"/>
    <mergeCell ref="D8:F8"/>
    <mergeCell ref="I8:K8"/>
    <mergeCell ref="A10:A11"/>
    <mergeCell ref="B10:B11"/>
    <mergeCell ref="C10:C11"/>
    <mergeCell ref="D10:F10"/>
    <mergeCell ref="G10:G11"/>
    <mergeCell ref="H10:J10"/>
    <mergeCell ref="K10:K11"/>
    <mergeCell ref="A1:T1"/>
    <mergeCell ref="A2:T2"/>
    <mergeCell ref="C3:L3"/>
    <mergeCell ref="O3:S4"/>
    <mergeCell ref="D6:F6"/>
    <mergeCell ref="I6:K6"/>
    <mergeCell ref="M6:O6"/>
  </mergeCells>
  <pageMargins left="0.25" right="0.25" top="0.39375001192092896" bottom="0.39375001192092896" header="0.51180553436279297" footer="0.51180553436279297"/>
  <pageSetup paperSize="9" scale="94" firstPageNumber="42949672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3"/>
  <sheetViews>
    <sheetView workbookViewId="0">
      <selection activeCell="Q7" sqref="Q7"/>
    </sheetView>
  </sheetViews>
  <sheetFormatPr defaultColWidth="9" defaultRowHeight="12.5"/>
  <cols>
    <col min="1" max="1" width="3" customWidth="1"/>
    <col min="2" max="2" width="21.1796875" customWidth="1"/>
    <col min="3" max="3" width="12.453125" customWidth="1"/>
    <col min="4" max="18" width="5.81640625" customWidth="1"/>
    <col min="19" max="19" width="6.81640625" style="1" customWidth="1"/>
    <col min="20" max="20" width="6.26953125" style="2" customWidth="1"/>
  </cols>
  <sheetData>
    <row r="1" spans="1:21" ht="6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49"/>
    </row>
    <row r="2" spans="1:21" s="3" customFormat="1" ht="19.7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"/>
    </row>
    <row r="3" spans="1:21" s="3" customFormat="1" ht="20.5" customHeight="1">
      <c r="A3" s="5"/>
      <c r="B3" s="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8"/>
      <c r="N3" s="8"/>
      <c r="O3" s="107" t="s">
        <v>82</v>
      </c>
      <c r="P3" s="107"/>
      <c r="Q3" s="107"/>
      <c r="R3" s="107"/>
      <c r="S3" s="107"/>
      <c r="T3" s="9"/>
      <c r="U3" s="9"/>
    </row>
    <row r="4" spans="1:21" s="3" customFormat="1" ht="13.5" customHeight="1">
      <c r="B4" s="10" t="s">
        <v>83</v>
      </c>
      <c r="C4" s="11"/>
      <c r="F4" s="12"/>
      <c r="O4" s="107"/>
      <c r="P4" s="107"/>
      <c r="Q4" s="107"/>
      <c r="R4" s="107"/>
      <c r="S4" s="107"/>
      <c r="T4" s="9"/>
      <c r="U4" s="9"/>
    </row>
    <row r="5" spans="1:21" s="3" customFormat="1" ht="12" customHeight="1">
      <c r="B5" s="10"/>
      <c r="D5" s="13" t="s">
        <v>3</v>
      </c>
      <c r="E5" s="12"/>
      <c r="F5" s="12"/>
      <c r="I5" s="13" t="s">
        <v>4</v>
      </c>
      <c r="M5" s="10" t="s">
        <v>5</v>
      </c>
      <c r="S5" s="14"/>
      <c r="T5" s="9"/>
      <c r="U5" s="9"/>
    </row>
    <row r="6" spans="1:21" s="3" customFormat="1" ht="12" customHeight="1">
      <c r="B6" s="15"/>
      <c r="C6" s="16" t="s">
        <v>6</v>
      </c>
      <c r="D6" s="108" t="s">
        <v>7</v>
      </c>
      <c r="E6" s="108"/>
      <c r="F6" s="108"/>
      <c r="G6" s="10"/>
      <c r="H6" s="16" t="s">
        <v>8</v>
      </c>
      <c r="I6" s="108" t="s">
        <v>9</v>
      </c>
      <c r="J6" s="108"/>
      <c r="K6" s="108"/>
      <c r="L6" s="16" t="s">
        <v>10</v>
      </c>
      <c r="M6" s="108" t="s">
        <v>11</v>
      </c>
      <c r="N6" s="108"/>
      <c r="O6" s="108"/>
      <c r="P6" s="18"/>
      <c r="Q6" s="18"/>
      <c r="R6" s="18"/>
      <c r="S6" s="18"/>
      <c r="T6" s="18"/>
      <c r="U6" s="18"/>
    </row>
    <row r="7" spans="1:21" s="3" customFormat="1" ht="12" customHeight="1">
      <c r="A7" s="10"/>
      <c r="B7" s="15"/>
      <c r="C7" s="16" t="s">
        <v>12</v>
      </c>
      <c r="D7" s="109" t="s">
        <v>13</v>
      </c>
      <c r="E7" s="109"/>
      <c r="F7" s="109"/>
      <c r="G7" s="10"/>
      <c r="H7" s="16" t="s">
        <v>14</v>
      </c>
      <c r="I7" s="108" t="s">
        <v>116</v>
      </c>
      <c r="J7" s="108"/>
      <c r="K7" s="108"/>
      <c r="L7" s="16" t="s">
        <v>16</v>
      </c>
      <c r="M7" s="15" t="s">
        <v>17</v>
      </c>
      <c r="N7" s="15"/>
      <c r="O7" s="15"/>
      <c r="P7" s="15"/>
      <c r="Q7" s="19"/>
      <c r="R7" s="15"/>
      <c r="S7" s="20"/>
      <c r="T7" s="20"/>
      <c r="U7" s="20"/>
    </row>
    <row r="8" spans="1:21" s="3" customFormat="1" ht="12" customHeight="1">
      <c r="A8" s="10"/>
      <c r="B8" s="15"/>
      <c r="C8" s="16" t="s">
        <v>18</v>
      </c>
      <c r="D8" s="108" t="s">
        <v>19</v>
      </c>
      <c r="E8" s="108"/>
      <c r="F8" s="108"/>
      <c r="G8" s="10"/>
      <c r="H8" s="16" t="s">
        <v>20</v>
      </c>
      <c r="I8" s="108" t="s">
        <v>21</v>
      </c>
      <c r="J8" s="108"/>
      <c r="K8" s="108"/>
      <c r="L8" s="15"/>
      <c r="M8" s="15"/>
      <c r="N8" s="21"/>
      <c r="Q8" s="22"/>
      <c r="S8" s="23"/>
      <c r="T8" s="23"/>
      <c r="U8" s="23"/>
    </row>
    <row r="9" spans="1:21" s="3" customFormat="1" ht="12" customHeight="1">
      <c r="A9" s="15"/>
      <c r="B9" s="15"/>
      <c r="D9" s="16"/>
      <c r="E9" s="17"/>
      <c r="F9" s="17"/>
      <c r="G9" s="17"/>
      <c r="H9" s="16"/>
      <c r="I9" s="16"/>
      <c r="J9" s="17"/>
      <c r="K9" s="15"/>
      <c r="L9" s="16"/>
      <c r="M9" s="15"/>
      <c r="N9" s="17"/>
      <c r="O9" s="12"/>
      <c r="P9" s="11"/>
      <c r="Q9" s="11"/>
      <c r="R9" s="11"/>
      <c r="S9" s="11"/>
      <c r="T9" s="11"/>
      <c r="U9" s="11"/>
    </row>
    <row r="10" spans="1:21" s="24" customFormat="1" ht="14.25" customHeight="1">
      <c r="A10" s="194" t="s">
        <v>22</v>
      </c>
      <c r="B10" s="195" t="s">
        <v>23</v>
      </c>
      <c r="C10" s="194" t="s">
        <v>24</v>
      </c>
      <c r="D10" s="197" t="s">
        <v>3</v>
      </c>
      <c r="E10" s="143"/>
      <c r="F10" s="198"/>
      <c r="G10" s="199" t="s">
        <v>25</v>
      </c>
      <c r="H10" s="197" t="s">
        <v>4</v>
      </c>
      <c r="I10" s="143"/>
      <c r="J10" s="198"/>
      <c r="K10" s="199" t="s">
        <v>25</v>
      </c>
      <c r="L10" s="147" t="s">
        <v>5</v>
      </c>
      <c r="M10" s="148"/>
      <c r="N10" s="199" t="s">
        <v>25</v>
      </c>
      <c r="O10" s="149" t="s">
        <v>26</v>
      </c>
      <c r="P10" s="150"/>
      <c r="Q10" s="151"/>
      <c r="R10" s="201" t="s">
        <v>25</v>
      </c>
      <c r="S10" s="203" t="s">
        <v>27</v>
      </c>
      <c r="T10" s="205" t="s">
        <v>28</v>
      </c>
    </row>
    <row r="11" spans="1:21" s="24" customFormat="1" ht="23.25" customHeight="1">
      <c r="A11" s="111"/>
      <c r="B11" s="196"/>
      <c r="C11" s="111"/>
      <c r="D11" s="83" t="s">
        <v>29</v>
      </c>
      <c r="E11" s="84" t="s">
        <v>30</v>
      </c>
      <c r="F11" s="84" t="s">
        <v>31</v>
      </c>
      <c r="G11" s="200"/>
      <c r="H11" s="83" t="s">
        <v>32</v>
      </c>
      <c r="I11" s="84" t="s">
        <v>33</v>
      </c>
      <c r="J11" s="84" t="s">
        <v>34</v>
      </c>
      <c r="K11" s="200"/>
      <c r="L11" s="83" t="s">
        <v>35</v>
      </c>
      <c r="M11" s="85" t="s">
        <v>36</v>
      </c>
      <c r="N11" s="200"/>
      <c r="O11" s="86" t="s">
        <v>37</v>
      </c>
      <c r="P11" s="87" t="s">
        <v>38</v>
      </c>
      <c r="Q11" s="88" t="s">
        <v>39</v>
      </c>
      <c r="R11" s="202"/>
      <c r="S11" s="204"/>
      <c r="T11" s="206"/>
    </row>
    <row r="12" spans="1:21" s="32" customFormat="1" ht="15.75" customHeight="1">
      <c r="A12" s="207">
        <v>1</v>
      </c>
      <c r="B12" s="89" t="s">
        <v>84</v>
      </c>
      <c r="C12" s="210" t="s">
        <v>59</v>
      </c>
      <c r="D12" s="212">
        <v>6</v>
      </c>
      <c r="E12" s="215">
        <v>6</v>
      </c>
      <c r="F12" s="215">
        <v>6.5</v>
      </c>
      <c r="G12" s="218">
        <f>(D12+E12+F12)/3</f>
        <v>6.166666666666667</v>
      </c>
      <c r="H12" s="212">
        <v>6.7</v>
      </c>
      <c r="I12" s="215">
        <v>6.3</v>
      </c>
      <c r="J12" s="215">
        <v>6.5</v>
      </c>
      <c r="K12" s="218">
        <f>(H12+I12+J12)/3</f>
        <v>6.5</v>
      </c>
      <c r="L12" s="212">
        <v>0</v>
      </c>
      <c r="M12" s="221">
        <f>L12</f>
        <v>0</v>
      </c>
      <c r="N12" s="224">
        <f>(L12+M12)/4</f>
        <v>0</v>
      </c>
      <c r="O12" s="227"/>
      <c r="P12" s="230"/>
      <c r="Q12" s="233"/>
      <c r="R12" s="236">
        <f>O12/2+P12+Q12</f>
        <v>0</v>
      </c>
      <c r="S12" s="239">
        <f>SUM(G12, K12, N12)-R12</f>
        <v>12.666666666666668</v>
      </c>
      <c r="T12" s="242">
        <f>_xlfn.RANK.EQ(S12,$S$12:$S$29,0)</f>
        <v>6</v>
      </c>
    </row>
    <row r="13" spans="1:21" s="32" customFormat="1" ht="15.75" customHeight="1">
      <c r="A13" s="208"/>
      <c r="B13" s="89" t="s">
        <v>85</v>
      </c>
      <c r="C13" s="211"/>
      <c r="D13" s="213"/>
      <c r="E13" s="216"/>
      <c r="F13" s="216"/>
      <c r="G13" s="219"/>
      <c r="H13" s="213"/>
      <c r="I13" s="216"/>
      <c r="J13" s="216"/>
      <c r="K13" s="219"/>
      <c r="L13" s="213"/>
      <c r="M13" s="222"/>
      <c r="N13" s="225"/>
      <c r="O13" s="228"/>
      <c r="P13" s="231"/>
      <c r="Q13" s="234"/>
      <c r="R13" s="237"/>
      <c r="S13" s="240"/>
      <c r="T13" s="243"/>
    </row>
    <row r="14" spans="1:21" s="32" customFormat="1" ht="15.75" customHeight="1">
      <c r="A14" s="209"/>
      <c r="B14" s="89" t="s">
        <v>86</v>
      </c>
      <c r="C14" s="179"/>
      <c r="D14" s="214"/>
      <c r="E14" s="217"/>
      <c r="F14" s="217"/>
      <c r="G14" s="220"/>
      <c r="H14" s="214"/>
      <c r="I14" s="217"/>
      <c r="J14" s="217"/>
      <c r="K14" s="220"/>
      <c r="L14" s="214"/>
      <c r="M14" s="223"/>
      <c r="N14" s="226"/>
      <c r="O14" s="229"/>
      <c r="P14" s="232"/>
      <c r="Q14" s="235"/>
      <c r="R14" s="238"/>
      <c r="S14" s="241"/>
      <c r="T14" s="244"/>
    </row>
    <row r="15" spans="1:21" ht="15.75" customHeight="1">
      <c r="A15" s="245">
        <f>A12+1</f>
        <v>2</v>
      </c>
      <c r="B15" s="89" t="s">
        <v>87</v>
      </c>
      <c r="C15" s="246" t="s">
        <v>45</v>
      </c>
      <c r="D15" s="249">
        <v>7.1</v>
      </c>
      <c r="E15" s="250">
        <v>7.3</v>
      </c>
      <c r="F15" s="250">
        <v>7.2</v>
      </c>
      <c r="G15" s="218">
        <f>(D15+E15+F15)/3</f>
        <v>7.1999999999999993</v>
      </c>
      <c r="H15" s="249">
        <v>7.4</v>
      </c>
      <c r="I15" s="250">
        <v>6.7</v>
      </c>
      <c r="J15" s="250">
        <v>7.7</v>
      </c>
      <c r="K15" s="218">
        <f>(H15+I15+J15)/3</f>
        <v>7.2666666666666666</v>
      </c>
      <c r="L15" s="249">
        <v>0.5</v>
      </c>
      <c r="M15" s="221">
        <f>L15</f>
        <v>0.5</v>
      </c>
      <c r="N15" s="224">
        <f>(L15+M15)/4</f>
        <v>0.25</v>
      </c>
      <c r="O15" s="251">
        <v>0.3</v>
      </c>
      <c r="P15" s="252"/>
      <c r="Q15" s="253"/>
      <c r="R15" s="254">
        <f>O15/2+P15+Q15</f>
        <v>0.15</v>
      </c>
      <c r="S15" s="239">
        <f>SUM(G15, K15, N15)-R15</f>
        <v>14.566666666666665</v>
      </c>
      <c r="T15" s="242">
        <f>_xlfn.RANK.EQ(S15,$S$12:$S$29,0)</f>
        <v>5</v>
      </c>
    </row>
    <row r="16" spans="1:21" ht="15.75" customHeight="1">
      <c r="A16" s="208"/>
      <c r="B16" s="89" t="s">
        <v>88</v>
      </c>
      <c r="C16" s="247"/>
      <c r="D16" s="213"/>
      <c r="E16" s="216"/>
      <c r="F16" s="216"/>
      <c r="G16" s="219"/>
      <c r="H16" s="213"/>
      <c r="I16" s="216"/>
      <c r="J16" s="216"/>
      <c r="K16" s="219"/>
      <c r="L16" s="213"/>
      <c r="M16" s="222"/>
      <c r="N16" s="225"/>
      <c r="O16" s="228"/>
      <c r="P16" s="231"/>
      <c r="Q16" s="234"/>
      <c r="R16" s="237"/>
      <c r="S16" s="240"/>
      <c r="T16" s="243"/>
    </row>
    <row r="17" spans="1:20" ht="15.75" customHeight="1">
      <c r="A17" s="209"/>
      <c r="B17" s="89" t="s">
        <v>44</v>
      </c>
      <c r="C17" s="248"/>
      <c r="D17" s="214"/>
      <c r="E17" s="217"/>
      <c r="F17" s="217"/>
      <c r="G17" s="220"/>
      <c r="H17" s="214"/>
      <c r="I17" s="217"/>
      <c r="J17" s="217"/>
      <c r="K17" s="220"/>
      <c r="L17" s="214"/>
      <c r="M17" s="223"/>
      <c r="N17" s="226"/>
      <c r="O17" s="229"/>
      <c r="P17" s="232"/>
      <c r="Q17" s="235"/>
      <c r="R17" s="238"/>
      <c r="S17" s="241"/>
      <c r="T17" s="244"/>
    </row>
    <row r="18" spans="1:20" ht="15.75" customHeight="1">
      <c r="A18" s="245">
        <f>A15+1</f>
        <v>3</v>
      </c>
      <c r="B18" s="89" t="s">
        <v>89</v>
      </c>
      <c r="C18" s="246" t="s">
        <v>71</v>
      </c>
      <c r="D18" s="249">
        <v>7.4</v>
      </c>
      <c r="E18" s="250">
        <v>7.5</v>
      </c>
      <c r="F18" s="250">
        <v>7.6</v>
      </c>
      <c r="G18" s="218">
        <f>(D18+E18+F18)/3</f>
        <v>7.5</v>
      </c>
      <c r="H18" s="249">
        <v>7.5</v>
      </c>
      <c r="I18" s="250">
        <v>6.9</v>
      </c>
      <c r="J18" s="250">
        <v>8</v>
      </c>
      <c r="K18" s="218">
        <f>(H18+I18+J18)/3</f>
        <v>7.4666666666666659</v>
      </c>
      <c r="L18" s="249">
        <v>2</v>
      </c>
      <c r="M18" s="221">
        <f>L18</f>
        <v>2</v>
      </c>
      <c r="N18" s="224">
        <f>(L18+M18)/4</f>
        <v>1</v>
      </c>
      <c r="O18" s="251"/>
      <c r="P18" s="252"/>
      <c r="Q18" s="253"/>
      <c r="R18" s="254">
        <f>O18/2+P18+Q18</f>
        <v>0</v>
      </c>
      <c r="S18" s="239">
        <f>SUM(G18, K18, N18)-R18</f>
        <v>15.966666666666665</v>
      </c>
      <c r="T18" s="242">
        <f>_xlfn.RANK.EQ(S18,$S$12:$S$29,0)</f>
        <v>3</v>
      </c>
    </row>
    <row r="19" spans="1:20" ht="15.75" customHeight="1">
      <c r="A19" s="208"/>
      <c r="B19" s="89" t="s">
        <v>90</v>
      </c>
      <c r="C19" s="247"/>
      <c r="D19" s="213"/>
      <c r="E19" s="216"/>
      <c r="F19" s="216"/>
      <c r="G19" s="219"/>
      <c r="H19" s="213"/>
      <c r="I19" s="216"/>
      <c r="J19" s="216"/>
      <c r="K19" s="219"/>
      <c r="L19" s="213"/>
      <c r="M19" s="222"/>
      <c r="N19" s="225"/>
      <c r="O19" s="228"/>
      <c r="P19" s="231"/>
      <c r="Q19" s="234"/>
      <c r="R19" s="237"/>
      <c r="S19" s="240"/>
      <c r="T19" s="243"/>
    </row>
    <row r="20" spans="1:20" ht="15.75" customHeight="1">
      <c r="A20" s="209"/>
      <c r="B20" s="89" t="s">
        <v>91</v>
      </c>
      <c r="C20" s="248"/>
      <c r="D20" s="214"/>
      <c r="E20" s="217"/>
      <c r="F20" s="217"/>
      <c r="G20" s="220"/>
      <c r="H20" s="214"/>
      <c r="I20" s="217"/>
      <c r="J20" s="217"/>
      <c r="K20" s="220"/>
      <c r="L20" s="214"/>
      <c r="M20" s="223"/>
      <c r="N20" s="226"/>
      <c r="O20" s="229"/>
      <c r="P20" s="232"/>
      <c r="Q20" s="235"/>
      <c r="R20" s="238"/>
      <c r="S20" s="241"/>
      <c r="T20" s="244"/>
    </row>
    <row r="21" spans="1:20" ht="15.75" customHeight="1">
      <c r="A21" s="245">
        <f>A18+1</f>
        <v>4</v>
      </c>
      <c r="B21" s="89" t="s">
        <v>92</v>
      </c>
      <c r="C21" s="246" t="s">
        <v>51</v>
      </c>
      <c r="D21" s="249">
        <v>7.8</v>
      </c>
      <c r="E21" s="250">
        <v>7.7</v>
      </c>
      <c r="F21" s="250">
        <v>7.8</v>
      </c>
      <c r="G21" s="218">
        <f>(D21+E21+F21)/3</f>
        <v>7.7666666666666666</v>
      </c>
      <c r="H21" s="249">
        <v>7.8</v>
      </c>
      <c r="I21" s="250">
        <v>7.8</v>
      </c>
      <c r="J21" s="250">
        <v>8.6</v>
      </c>
      <c r="K21" s="218">
        <f>(H21+I21+J21)/3</f>
        <v>8.0666666666666664</v>
      </c>
      <c r="L21" s="249">
        <v>3.6</v>
      </c>
      <c r="M21" s="221">
        <f>L21</f>
        <v>3.6</v>
      </c>
      <c r="N21" s="224">
        <f>(L21+M21)/4</f>
        <v>1.8</v>
      </c>
      <c r="O21" s="251"/>
      <c r="P21" s="252"/>
      <c r="Q21" s="253"/>
      <c r="R21" s="254">
        <f>O21/2+P21+Q21</f>
        <v>0</v>
      </c>
      <c r="S21" s="239">
        <f>SUM(G21, K21, N21)-R21</f>
        <v>17.633333333333333</v>
      </c>
      <c r="T21" s="242">
        <f>_xlfn.RANK.EQ(S21,$S$12:$S$29,0)</f>
        <v>1</v>
      </c>
    </row>
    <row r="22" spans="1:20" ht="15.75" customHeight="1">
      <c r="A22" s="208"/>
      <c r="B22" s="89" t="s">
        <v>46</v>
      </c>
      <c r="C22" s="247"/>
      <c r="D22" s="213"/>
      <c r="E22" s="216"/>
      <c r="F22" s="216"/>
      <c r="G22" s="219"/>
      <c r="H22" s="213"/>
      <c r="I22" s="216"/>
      <c r="J22" s="216"/>
      <c r="K22" s="219"/>
      <c r="L22" s="213"/>
      <c r="M22" s="222"/>
      <c r="N22" s="225"/>
      <c r="O22" s="228"/>
      <c r="P22" s="231"/>
      <c r="Q22" s="234"/>
      <c r="R22" s="237"/>
      <c r="S22" s="240"/>
      <c r="T22" s="243"/>
    </row>
    <row r="23" spans="1:20" ht="15.75" customHeight="1">
      <c r="A23" s="209"/>
      <c r="B23" s="89" t="s">
        <v>93</v>
      </c>
      <c r="C23" s="248"/>
      <c r="D23" s="214"/>
      <c r="E23" s="217"/>
      <c r="F23" s="217"/>
      <c r="G23" s="220"/>
      <c r="H23" s="214"/>
      <c r="I23" s="217"/>
      <c r="J23" s="217"/>
      <c r="K23" s="220"/>
      <c r="L23" s="214"/>
      <c r="M23" s="223"/>
      <c r="N23" s="226"/>
      <c r="O23" s="229"/>
      <c r="P23" s="232"/>
      <c r="Q23" s="235"/>
      <c r="R23" s="238"/>
      <c r="S23" s="241"/>
      <c r="T23" s="244"/>
    </row>
    <row r="24" spans="1:20" ht="15.75" customHeight="1">
      <c r="A24" s="245">
        <f>A21+1</f>
        <v>5</v>
      </c>
      <c r="B24" s="89" t="s">
        <v>81</v>
      </c>
      <c r="C24" s="246" t="s">
        <v>49</v>
      </c>
      <c r="D24" s="249">
        <v>7.4</v>
      </c>
      <c r="E24" s="250">
        <v>7.6</v>
      </c>
      <c r="F24" s="250">
        <v>7.4</v>
      </c>
      <c r="G24" s="218">
        <f>(D24+E24+F24)/3</f>
        <v>7.4666666666666659</v>
      </c>
      <c r="H24" s="249">
        <v>7.6</v>
      </c>
      <c r="I24" s="250">
        <v>7.2</v>
      </c>
      <c r="J24" s="250">
        <v>7.8</v>
      </c>
      <c r="K24" s="218">
        <f>(H24+I24+J24)/3</f>
        <v>7.5333333333333341</v>
      </c>
      <c r="L24" s="249">
        <v>1.2</v>
      </c>
      <c r="M24" s="221">
        <f>L24</f>
        <v>1.2</v>
      </c>
      <c r="N24" s="224">
        <f>(L24+M24)/4</f>
        <v>0.6</v>
      </c>
      <c r="O24" s="251"/>
      <c r="P24" s="252"/>
      <c r="Q24" s="253"/>
      <c r="R24" s="254">
        <f>O24/2+P24+Q24</f>
        <v>0</v>
      </c>
      <c r="S24" s="239">
        <f>SUM(G24, K24, N24)-R24</f>
        <v>15.6</v>
      </c>
      <c r="T24" s="242">
        <f>_xlfn.RANK.EQ(S24,$S$12:$S$29,0)</f>
        <v>4</v>
      </c>
    </row>
    <row r="25" spans="1:20" ht="15.75" customHeight="1">
      <c r="A25" s="208"/>
      <c r="B25" s="89" t="s">
        <v>94</v>
      </c>
      <c r="C25" s="247"/>
      <c r="D25" s="213"/>
      <c r="E25" s="216"/>
      <c r="F25" s="216"/>
      <c r="G25" s="219"/>
      <c r="H25" s="213"/>
      <c r="I25" s="216"/>
      <c r="J25" s="216"/>
      <c r="K25" s="219"/>
      <c r="L25" s="213"/>
      <c r="M25" s="222"/>
      <c r="N25" s="225"/>
      <c r="O25" s="228"/>
      <c r="P25" s="231"/>
      <c r="Q25" s="234"/>
      <c r="R25" s="237"/>
      <c r="S25" s="240"/>
      <c r="T25" s="243"/>
    </row>
    <row r="26" spans="1:20" ht="15.75" customHeight="1">
      <c r="A26" s="209"/>
      <c r="B26" s="89" t="s">
        <v>48</v>
      </c>
      <c r="C26" s="248"/>
      <c r="D26" s="214"/>
      <c r="E26" s="217"/>
      <c r="F26" s="217"/>
      <c r="G26" s="220"/>
      <c r="H26" s="214"/>
      <c r="I26" s="217"/>
      <c r="J26" s="217"/>
      <c r="K26" s="220"/>
      <c r="L26" s="214"/>
      <c r="M26" s="223"/>
      <c r="N26" s="226"/>
      <c r="O26" s="229"/>
      <c r="P26" s="232"/>
      <c r="Q26" s="235"/>
      <c r="R26" s="238"/>
      <c r="S26" s="241"/>
      <c r="T26" s="244"/>
    </row>
    <row r="27" spans="1:20" ht="14.5">
      <c r="A27" s="245">
        <f>A24+1</f>
        <v>6</v>
      </c>
      <c r="B27" s="89" t="s">
        <v>95</v>
      </c>
      <c r="C27" s="246" t="s">
        <v>57</v>
      </c>
      <c r="D27" s="249">
        <v>7.1</v>
      </c>
      <c r="E27" s="250">
        <v>6.9</v>
      </c>
      <c r="F27" s="250">
        <v>7</v>
      </c>
      <c r="G27" s="218">
        <f>(D27+E27+F27)/3</f>
        <v>7</v>
      </c>
      <c r="H27" s="249">
        <v>7.5</v>
      </c>
      <c r="I27" s="250">
        <v>7.4</v>
      </c>
      <c r="J27" s="250">
        <v>8.3000000000000007</v>
      </c>
      <c r="K27" s="218">
        <f>(H27+I27+J27)/3</f>
        <v>7.7333333333333343</v>
      </c>
      <c r="L27" s="249">
        <v>2.6</v>
      </c>
      <c r="M27" s="221">
        <f>L27</f>
        <v>2.6</v>
      </c>
      <c r="N27" s="224">
        <f>(L27+M27)/4</f>
        <v>1.3</v>
      </c>
      <c r="O27" s="251"/>
      <c r="P27" s="252"/>
      <c r="Q27" s="253"/>
      <c r="R27" s="254">
        <f>O27/2+P27+Q27</f>
        <v>0</v>
      </c>
      <c r="S27" s="239">
        <f>SUM(G27, K27, N27)-R27</f>
        <v>16.033333333333335</v>
      </c>
      <c r="T27" s="242">
        <f>_xlfn.RANK.EQ(S27,$S$12:$S$29,0)</f>
        <v>2</v>
      </c>
    </row>
    <row r="28" spans="1:20" ht="14.5">
      <c r="A28" s="208"/>
      <c r="B28" s="89" t="s">
        <v>96</v>
      </c>
      <c r="C28" s="247"/>
      <c r="D28" s="213"/>
      <c r="E28" s="216"/>
      <c r="F28" s="216"/>
      <c r="G28" s="219"/>
      <c r="H28" s="213"/>
      <c r="I28" s="216"/>
      <c r="J28" s="216"/>
      <c r="K28" s="219"/>
      <c r="L28" s="213"/>
      <c r="M28" s="222"/>
      <c r="N28" s="225"/>
      <c r="O28" s="228"/>
      <c r="P28" s="231"/>
      <c r="Q28" s="234"/>
      <c r="R28" s="237"/>
      <c r="S28" s="240"/>
      <c r="T28" s="243"/>
    </row>
    <row r="29" spans="1:20" ht="14.5">
      <c r="A29" s="209"/>
      <c r="B29" s="89" t="s">
        <v>97</v>
      </c>
      <c r="C29" s="248"/>
      <c r="D29" s="214"/>
      <c r="E29" s="217"/>
      <c r="F29" s="217"/>
      <c r="G29" s="220"/>
      <c r="H29" s="214"/>
      <c r="I29" s="217"/>
      <c r="J29" s="217"/>
      <c r="K29" s="220"/>
      <c r="L29" s="214"/>
      <c r="M29" s="223"/>
      <c r="N29" s="226"/>
      <c r="O29" s="229"/>
      <c r="P29" s="232"/>
      <c r="Q29" s="235"/>
      <c r="R29" s="238"/>
      <c r="S29" s="241"/>
      <c r="T29" s="244"/>
    </row>
    <row r="32" spans="1:20">
      <c r="D32" s="132" t="s">
        <v>62</v>
      </c>
      <c r="E32" s="132"/>
      <c r="F32" s="132"/>
      <c r="G32" s="133"/>
      <c r="H32" s="134"/>
      <c r="I32" s="134"/>
      <c r="J32" s="134"/>
      <c r="K32" s="135"/>
      <c r="L32" s="136" t="s">
        <v>63</v>
      </c>
      <c r="M32" s="136"/>
      <c r="N32" s="136"/>
      <c r="O32" s="136"/>
      <c r="P32" s="136"/>
      <c r="Q32" s="136"/>
    </row>
    <row r="33" spans="4:17">
      <c r="D33" s="132" t="s">
        <v>64</v>
      </c>
      <c r="E33" s="132"/>
      <c r="F33" s="132"/>
      <c r="G33" s="133"/>
      <c r="H33" s="134"/>
      <c r="I33" s="134"/>
      <c r="J33" s="134"/>
      <c r="K33" s="135"/>
      <c r="L33" s="136" t="s">
        <v>65</v>
      </c>
      <c r="M33" s="136"/>
      <c r="N33" s="136"/>
      <c r="O33" s="136"/>
      <c r="P33" s="136"/>
      <c r="Q33" s="74"/>
    </row>
  </sheetData>
  <mergeCells count="144">
    <mergeCell ref="D32:F32"/>
    <mergeCell ref="G32:K32"/>
    <mergeCell ref="L32:Q32"/>
    <mergeCell ref="D33:F33"/>
    <mergeCell ref="G33:K33"/>
    <mergeCell ref="L33:P33"/>
    <mergeCell ref="T24:T26"/>
    <mergeCell ref="A27:A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A24:A26"/>
    <mergeCell ref="C24:C26"/>
    <mergeCell ref="D24:D26"/>
    <mergeCell ref="E24:E26"/>
    <mergeCell ref="F24:F26"/>
    <mergeCell ref="G24:G26"/>
    <mergeCell ref="H24:H26"/>
    <mergeCell ref="I24:I26"/>
    <mergeCell ref="J24:J26"/>
    <mergeCell ref="T18:T20"/>
    <mergeCell ref="A21:A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A18:A20"/>
    <mergeCell ref="C18:C20"/>
    <mergeCell ref="D18:D20"/>
    <mergeCell ref="E18:E20"/>
    <mergeCell ref="F18:F20"/>
    <mergeCell ref="G18:G20"/>
    <mergeCell ref="H18:H20"/>
    <mergeCell ref="I18:I20"/>
    <mergeCell ref="J18:J20"/>
    <mergeCell ref="T12:T14"/>
    <mergeCell ref="A15:A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L10:M10"/>
    <mergeCell ref="N10:N11"/>
    <mergeCell ref="O10:Q10"/>
    <mergeCell ref="R10:R11"/>
    <mergeCell ref="S10:S11"/>
    <mergeCell ref="T10:T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D8:F8"/>
    <mergeCell ref="I8:K8"/>
    <mergeCell ref="A10:A11"/>
    <mergeCell ref="B10:B11"/>
    <mergeCell ref="C10:C11"/>
    <mergeCell ref="D10:F10"/>
    <mergeCell ref="G10:G11"/>
    <mergeCell ref="H10:J10"/>
    <mergeCell ref="K10:K11"/>
    <mergeCell ref="A1:T1"/>
    <mergeCell ref="A2:T2"/>
    <mergeCell ref="C3:L3"/>
    <mergeCell ref="O3:S4"/>
    <mergeCell ref="D6:F6"/>
    <mergeCell ref="I6:K6"/>
    <mergeCell ref="M6:O6"/>
    <mergeCell ref="D7:F7"/>
    <mergeCell ref="I7:K7"/>
  </mergeCells>
  <pageMargins left="0.15972222387790697" right="0.39375001192092896" top="0.64027774333953902" bottom="0.12986111640930201" header="0.51180553436279297" footer="0.51180553436279297"/>
  <pageSetup paperSize="9" scale="83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topLeftCell="A10" workbookViewId="0">
      <selection activeCell="W20" sqref="W20"/>
    </sheetView>
  </sheetViews>
  <sheetFormatPr defaultColWidth="9" defaultRowHeight="12.5"/>
  <cols>
    <col min="1" max="1" width="3" customWidth="1"/>
    <col min="2" max="2" width="24" customWidth="1"/>
    <col min="3" max="3" width="12.1796875" customWidth="1"/>
    <col min="4" max="18" width="5.81640625" customWidth="1"/>
    <col min="19" max="19" width="7" style="1" customWidth="1"/>
    <col min="20" max="20" width="7.36328125" style="2" customWidth="1"/>
  </cols>
  <sheetData>
    <row r="1" spans="1:21" s="3" customFormat="1" ht="2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4"/>
    </row>
    <row r="2" spans="1:21" s="3" customFormat="1" ht="12" customHeight="1">
      <c r="B2" s="91" t="s">
        <v>98</v>
      </c>
      <c r="C2" s="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8"/>
      <c r="O2" s="8"/>
      <c r="P2" s="107" t="s">
        <v>77</v>
      </c>
      <c r="Q2" s="107"/>
      <c r="R2" s="107"/>
      <c r="S2" s="107"/>
      <c r="T2" s="107"/>
      <c r="U2" s="9"/>
    </row>
    <row r="3" spans="1:21" s="3" customFormat="1" ht="12" customHeight="1">
      <c r="C3" s="11"/>
      <c r="D3" s="11"/>
      <c r="G3" s="12"/>
      <c r="P3" s="107"/>
      <c r="Q3" s="107"/>
      <c r="R3" s="107"/>
      <c r="S3" s="107"/>
      <c r="T3" s="107"/>
      <c r="U3" s="9"/>
    </row>
    <row r="4" spans="1:21" s="24" customFormat="1" ht="14.25" customHeight="1">
      <c r="A4" s="194" t="s">
        <v>22</v>
      </c>
      <c r="B4" s="195" t="s">
        <v>23</v>
      </c>
      <c r="C4" s="194" t="s">
        <v>24</v>
      </c>
      <c r="D4" s="197" t="s">
        <v>3</v>
      </c>
      <c r="E4" s="143"/>
      <c r="F4" s="198"/>
      <c r="G4" s="255" t="s">
        <v>25</v>
      </c>
      <c r="H4" s="197" t="s">
        <v>4</v>
      </c>
      <c r="I4" s="143"/>
      <c r="J4" s="198"/>
      <c r="K4" s="255" t="s">
        <v>25</v>
      </c>
      <c r="L4" s="147" t="s">
        <v>5</v>
      </c>
      <c r="M4" s="148"/>
      <c r="N4" s="255" t="s">
        <v>25</v>
      </c>
      <c r="O4" s="257" t="s">
        <v>26</v>
      </c>
      <c r="P4" s="258"/>
      <c r="Q4" s="259"/>
      <c r="R4" s="260" t="s">
        <v>25</v>
      </c>
      <c r="S4" s="203" t="s">
        <v>27</v>
      </c>
      <c r="T4" s="205" t="s">
        <v>28</v>
      </c>
    </row>
    <row r="5" spans="1:21" s="24" customFormat="1" ht="23.25" customHeight="1">
      <c r="A5" s="111"/>
      <c r="B5" s="196"/>
      <c r="C5" s="111"/>
      <c r="D5" s="83" t="s">
        <v>29</v>
      </c>
      <c r="E5" s="84" t="s">
        <v>30</v>
      </c>
      <c r="F5" s="84" t="s">
        <v>31</v>
      </c>
      <c r="G5" s="256"/>
      <c r="H5" s="83" t="s">
        <v>32</v>
      </c>
      <c r="I5" s="84" t="s">
        <v>33</v>
      </c>
      <c r="J5" s="84" t="s">
        <v>34</v>
      </c>
      <c r="K5" s="256"/>
      <c r="L5" s="83" t="s">
        <v>35</v>
      </c>
      <c r="M5" s="85" t="s">
        <v>36</v>
      </c>
      <c r="N5" s="256"/>
      <c r="O5" s="92" t="s">
        <v>37</v>
      </c>
      <c r="P5" s="93" t="s">
        <v>38</v>
      </c>
      <c r="Q5" s="94" t="s">
        <v>39</v>
      </c>
      <c r="R5" s="261"/>
      <c r="S5" s="204"/>
      <c r="T5" s="206"/>
    </row>
    <row r="6" spans="1:21" ht="15.9" customHeight="1">
      <c r="A6" s="176">
        <v>1</v>
      </c>
      <c r="B6" s="89" t="s">
        <v>89</v>
      </c>
      <c r="C6" s="210" t="s">
        <v>71</v>
      </c>
      <c r="D6" s="249">
        <v>7.2</v>
      </c>
      <c r="E6" s="250">
        <v>7.4</v>
      </c>
      <c r="F6" s="250">
        <v>7.7</v>
      </c>
      <c r="G6" s="263">
        <f>(D6+E6+F6)/3</f>
        <v>7.4333333333333336</v>
      </c>
      <c r="H6" s="249">
        <v>7.4</v>
      </c>
      <c r="I6" s="250">
        <v>7.5</v>
      </c>
      <c r="J6" s="250">
        <v>8</v>
      </c>
      <c r="K6" s="263">
        <f>(H6+I6+J6)/3</f>
        <v>7.6333333333333329</v>
      </c>
      <c r="L6" s="266">
        <v>0.7</v>
      </c>
      <c r="M6" s="269">
        <f>L6</f>
        <v>0.7</v>
      </c>
      <c r="N6" s="272">
        <f>(L6+M6)/4</f>
        <v>0.35</v>
      </c>
      <c r="O6" s="251"/>
      <c r="P6" s="252"/>
      <c r="Q6" s="253"/>
      <c r="R6" s="274">
        <f>O6/2+P6+Q6</f>
        <v>0</v>
      </c>
      <c r="S6" s="277">
        <f>SUM(G6, K6, N6)-R6</f>
        <v>15.416666666666666</v>
      </c>
      <c r="T6" s="279">
        <f>_xlfn.RANK.EQ(S6, $S$6:$S$53, 0)</f>
        <v>2</v>
      </c>
    </row>
    <row r="7" spans="1:21" ht="15.9" customHeight="1">
      <c r="A7" s="262"/>
      <c r="B7" s="89" t="s">
        <v>79</v>
      </c>
      <c r="C7" s="211"/>
      <c r="D7" s="213"/>
      <c r="E7" s="216"/>
      <c r="F7" s="216"/>
      <c r="G7" s="264"/>
      <c r="H7" s="213"/>
      <c r="I7" s="216"/>
      <c r="J7" s="216"/>
      <c r="K7" s="264"/>
      <c r="L7" s="267"/>
      <c r="M7" s="270"/>
      <c r="N7" s="264"/>
      <c r="O7" s="228"/>
      <c r="P7" s="231"/>
      <c r="Q7" s="234"/>
      <c r="R7" s="275"/>
      <c r="S7" s="240"/>
      <c r="T7" s="280"/>
    </row>
    <row r="8" spans="1:21" ht="15.9" customHeight="1">
      <c r="A8" s="262"/>
      <c r="B8" s="89" t="s">
        <v>90</v>
      </c>
      <c r="C8" s="211"/>
      <c r="D8" s="213"/>
      <c r="E8" s="216"/>
      <c r="F8" s="216"/>
      <c r="G8" s="264"/>
      <c r="H8" s="213"/>
      <c r="I8" s="216"/>
      <c r="J8" s="216"/>
      <c r="K8" s="264"/>
      <c r="L8" s="267"/>
      <c r="M8" s="270"/>
      <c r="N8" s="264"/>
      <c r="O8" s="228"/>
      <c r="P8" s="231"/>
      <c r="Q8" s="234"/>
      <c r="R8" s="275"/>
      <c r="S8" s="240"/>
      <c r="T8" s="280"/>
    </row>
    <row r="9" spans="1:21" ht="15.9" customHeight="1">
      <c r="A9" s="262"/>
      <c r="B9" s="89" t="s">
        <v>99</v>
      </c>
      <c r="C9" s="211"/>
      <c r="D9" s="213"/>
      <c r="E9" s="216"/>
      <c r="F9" s="216"/>
      <c r="G9" s="264"/>
      <c r="H9" s="213"/>
      <c r="I9" s="216"/>
      <c r="J9" s="216"/>
      <c r="K9" s="264"/>
      <c r="L9" s="267"/>
      <c r="M9" s="270"/>
      <c r="N9" s="264"/>
      <c r="O9" s="228"/>
      <c r="P9" s="231"/>
      <c r="Q9" s="234"/>
      <c r="R9" s="275"/>
      <c r="S9" s="240"/>
      <c r="T9" s="280"/>
    </row>
    <row r="10" spans="1:21" ht="15.9" customHeight="1">
      <c r="A10" s="262"/>
      <c r="B10" s="89" t="s">
        <v>100</v>
      </c>
      <c r="C10" s="211"/>
      <c r="D10" s="213"/>
      <c r="E10" s="216"/>
      <c r="F10" s="216"/>
      <c r="G10" s="264"/>
      <c r="H10" s="213"/>
      <c r="I10" s="216"/>
      <c r="J10" s="216"/>
      <c r="K10" s="264"/>
      <c r="L10" s="267"/>
      <c r="M10" s="270"/>
      <c r="N10" s="264"/>
      <c r="O10" s="228"/>
      <c r="P10" s="231"/>
      <c r="Q10" s="234"/>
      <c r="R10" s="275"/>
      <c r="S10" s="240"/>
      <c r="T10" s="280"/>
    </row>
    <row r="11" spans="1:21" ht="15.9" customHeight="1">
      <c r="A11" s="177"/>
      <c r="B11" s="73"/>
      <c r="C11" s="179"/>
      <c r="D11" s="214"/>
      <c r="E11" s="217"/>
      <c r="F11" s="217"/>
      <c r="G11" s="265"/>
      <c r="H11" s="214"/>
      <c r="I11" s="217"/>
      <c r="J11" s="217"/>
      <c r="K11" s="265"/>
      <c r="L11" s="268"/>
      <c r="M11" s="271"/>
      <c r="N11" s="273"/>
      <c r="O11" s="229"/>
      <c r="P11" s="232"/>
      <c r="Q11" s="235"/>
      <c r="R11" s="276"/>
      <c r="S11" s="278"/>
      <c r="T11" s="281"/>
    </row>
    <row r="12" spans="1:21" ht="15.9" customHeight="1">
      <c r="A12" s="176">
        <f>A6+1</f>
        <v>2</v>
      </c>
      <c r="B12" s="89" t="s">
        <v>101</v>
      </c>
      <c r="C12" s="246" t="s">
        <v>49</v>
      </c>
      <c r="D12" s="249">
        <v>7</v>
      </c>
      <c r="E12" s="250">
        <v>7.2</v>
      </c>
      <c r="F12" s="250">
        <v>7</v>
      </c>
      <c r="G12" s="263">
        <f>(D12+E12+F12)/3</f>
        <v>7.0666666666666664</v>
      </c>
      <c r="H12" s="282">
        <v>7.1</v>
      </c>
      <c r="I12" s="282">
        <v>7</v>
      </c>
      <c r="J12" s="250">
        <v>7.7</v>
      </c>
      <c r="K12" s="263">
        <f>(H12+I12+J12)/3</f>
        <v>7.2666666666666666</v>
      </c>
      <c r="L12" s="266">
        <v>0.5</v>
      </c>
      <c r="M12" s="269">
        <f>L12</f>
        <v>0.5</v>
      </c>
      <c r="N12" s="272">
        <f>(L12+M12)/4</f>
        <v>0.25</v>
      </c>
      <c r="O12" s="251"/>
      <c r="P12" s="252"/>
      <c r="Q12" s="253"/>
      <c r="R12" s="274">
        <f>O12/2+P12+Q12</f>
        <v>0</v>
      </c>
      <c r="S12" s="283">
        <f>SUM(G12, K12, N12)-R12</f>
        <v>14.583333333333332</v>
      </c>
      <c r="T12" s="285">
        <f>_xlfn.RANK.EQ(S12, $S$6:$S$53, 0)</f>
        <v>4</v>
      </c>
    </row>
    <row r="13" spans="1:21" ht="15.9" customHeight="1">
      <c r="A13" s="262"/>
      <c r="B13" s="89" t="s">
        <v>102</v>
      </c>
      <c r="C13" s="247"/>
      <c r="D13" s="213"/>
      <c r="E13" s="216"/>
      <c r="F13" s="216"/>
      <c r="G13" s="264"/>
      <c r="H13" s="216"/>
      <c r="I13" s="216"/>
      <c r="J13" s="216"/>
      <c r="K13" s="264"/>
      <c r="L13" s="267"/>
      <c r="M13" s="270"/>
      <c r="N13" s="264"/>
      <c r="O13" s="228"/>
      <c r="P13" s="231"/>
      <c r="Q13" s="234"/>
      <c r="R13" s="275"/>
      <c r="S13" s="240"/>
      <c r="T13" s="280"/>
    </row>
    <row r="14" spans="1:21" ht="15.9" customHeight="1">
      <c r="A14" s="262"/>
      <c r="B14" s="89" t="s">
        <v>81</v>
      </c>
      <c r="C14" s="247"/>
      <c r="D14" s="213"/>
      <c r="E14" s="216"/>
      <c r="F14" s="216"/>
      <c r="G14" s="264"/>
      <c r="H14" s="216"/>
      <c r="I14" s="216"/>
      <c r="J14" s="216"/>
      <c r="K14" s="264"/>
      <c r="L14" s="267"/>
      <c r="M14" s="270"/>
      <c r="N14" s="264"/>
      <c r="O14" s="228"/>
      <c r="P14" s="231"/>
      <c r="Q14" s="234"/>
      <c r="R14" s="275"/>
      <c r="S14" s="240"/>
      <c r="T14" s="280"/>
    </row>
    <row r="15" spans="1:21" ht="15.9" customHeight="1">
      <c r="A15" s="262"/>
      <c r="B15" s="89" t="s">
        <v>94</v>
      </c>
      <c r="C15" s="247"/>
      <c r="D15" s="213"/>
      <c r="E15" s="216"/>
      <c r="F15" s="216"/>
      <c r="G15" s="264"/>
      <c r="H15" s="216"/>
      <c r="I15" s="216"/>
      <c r="J15" s="216"/>
      <c r="K15" s="264"/>
      <c r="L15" s="267"/>
      <c r="M15" s="270"/>
      <c r="N15" s="264"/>
      <c r="O15" s="228"/>
      <c r="P15" s="231"/>
      <c r="Q15" s="234"/>
      <c r="R15" s="275"/>
      <c r="S15" s="240"/>
      <c r="T15" s="280"/>
    </row>
    <row r="16" spans="1:21" ht="15.9" customHeight="1">
      <c r="A16" s="262"/>
      <c r="B16" s="89" t="s">
        <v>48</v>
      </c>
      <c r="C16" s="247"/>
      <c r="D16" s="213"/>
      <c r="E16" s="216"/>
      <c r="F16" s="216"/>
      <c r="G16" s="264"/>
      <c r="H16" s="216"/>
      <c r="I16" s="216"/>
      <c r="J16" s="216"/>
      <c r="K16" s="264"/>
      <c r="L16" s="267"/>
      <c r="M16" s="270"/>
      <c r="N16" s="264"/>
      <c r="O16" s="228"/>
      <c r="P16" s="231"/>
      <c r="Q16" s="234"/>
      <c r="R16" s="275"/>
      <c r="S16" s="240"/>
      <c r="T16" s="280"/>
    </row>
    <row r="17" spans="1:20" ht="15.9" customHeight="1">
      <c r="A17" s="177"/>
      <c r="B17" s="73"/>
      <c r="C17" s="248"/>
      <c r="D17" s="214"/>
      <c r="E17" s="217"/>
      <c r="F17" s="217"/>
      <c r="G17" s="265"/>
      <c r="H17" s="217"/>
      <c r="I17" s="217"/>
      <c r="J17" s="217"/>
      <c r="K17" s="265"/>
      <c r="L17" s="268"/>
      <c r="M17" s="271"/>
      <c r="N17" s="273"/>
      <c r="O17" s="229"/>
      <c r="P17" s="232"/>
      <c r="Q17" s="235"/>
      <c r="R17" s="276"/>
      <c r="S17" s="284"/>
      <c r="T17" s="286"/>
    </row>
    <row r="18" spans="1:20" ht="15.9" customHeight="1">
      <c r="A18" s="176">
        <f>A12+1</f>
        <v>3</v>
      </c>
      <c r="B18" s="89" t="s">
        <v>87</v>
      </c>
      <c r="C18" s="210" t="s">
        <v>45</v>
      </c>
      <c r="D18" s="249">
        <v>7.3</v>
      </c>
      <c r="E18" s="250">
        <v>7.3</v>
      </c>
      <c r="F18" s="250">
        <v>7.4</v>
      </c>
      <c r="G18" s="263">
        <f>(D18+E18+F18)/3</f>
        <v>7.333333333333333</v>
      </c>
      <c r="H18" s="180">
        <v>7</v>
      </c>
      <c r="I18" s="180">
        <v>7.1</v>
      </c>
      <c r="J18" s="287">
        <v>7.5</v>
      </c>
      <c r="K18" s="263">
        <f>(H18+I18+J18)/3</f>
        <v>7.2</v>
      </c>
      <c r="L18" s="288">
        <v>0.4</v>
      </c>
      <c r="M18" s="269">
        <f>L18</f>
        <v>0.4</v>
      </c>
      <c r="N18" s="272">
        <f>(L18+M18)/4</f>
        <v>0.2</v>
      </c>
      <c r="O18" s="251"/>
      <c r="P18" s="252"/>
      <c r="Q18" s="253"/>
      <c r="R18" s="274">
        <f>O18/2+P18+Q18</f>
        <v>0</v>
      </c>
      <c r="S18" s="283">
        <f>SUM(G18, K18, N18)-R18</f>
        <v>14.733333333333333</v>
      </c>
      <c r="T18" s="285">
        <f>_xlfn.RANK.EQ(S18, $S$6:$S$53, 0)</f>
        <v>3</v>
      </c>
    </row>
    <row r="19" spans="1:20" ht="15.9" customHeight="1">
      <c r="A19" s="262"/>
      <c r="B19" s="89" t="s">
        <v>103</v>
      </c>
      <c r="C19" s="211"/>
      <c r="D19" s="213"/>
      <c r="E19" s="216"/>
      <c r="F19" s="216"/>
      <c r="G19" s="264"/>
      <c r="H19" s="216"/>
      <c r="I19" s="216"/>
      <c r="J19" s="216"/>
      <c r="K19" s="264"/>
      <c r="L19" s="267"/>
      <c r="M19" s="270"/>
      <c r="N19" s="264"/>
      <c r="O19" s="228"/>
      <c r="P19" s="231"/>
      <c r="Q19" s="234"/>
      <c r="R19" s="275"/>
      <c r="S19" s="240"/>
      <c r="T19" s="280"/>
    </row>
    <row r="20" spans="1:20" ht="15.9" customHeight="1">
      <c r="A20" s="262"/>
      <c r="B20" s="89" t="s">
        <v>88</v>
      </c>
      <c r="C20" s="211"/>
      <c r="D20" s="213"/>
      <c r="E20" s="216"/>
      <c r="F20" s="216"/>
      <c r="G20" s="264"/>
      <c r="H20" s="216"/>
      <c r="I20" s="216"/>
      <c r="J20" s="216"/>
      <c r="K20" s="264"/>
      <c r="L20" s="267"/>
      <c r="M20" s="270"/>
      <c r="N20" s="264"/>
      <c r="O20" s="228"/>
      <c r="P20" s="231"/>
      <c r="Q20" s="234"/>
      <c r="R20" s="275"/>
      <c r="S20" s="240"/>
      <c r="T20" s="280"/>
    </row>
    <row r="21" spans="1:20" ht="15.9" customHeight="1">
      <c r="A21" s="262"/>
      <c r="B21" s="89" t="s">
        <v>104</v>
      </c>
      <c r="C21" s="211"/>
      <c r="D21" s="213"/>
      <c r="E21" s="216"/>
      <c r="F21" s="216"/>
      <c r="G21" s="264"/>
      <c r="H21" s="216"/>
      <c r="I21" s="216"/>
      <c r="J21" s="216"/>
      <c r="K21" s="264"/>
      <c r="L21" s="267"/>
      <c r="M21" s="270"/>
      <c r="N21" s="264"/>
      <c r="O21" s="228"/>
      <c r="P21" s="231"/>
      <c r="Q21" s="234"/>
      <c r="R21" s="275"/>
      <c r="S21" s="240"/>
      <c r="T21" s="280"/>
    </row>
    <row r="22" spans="1:20" ht="15.9" customHeight="1">
      <c r="A22" s="262"/>
      <c r="B22" s="89" t="s">
        <v>44</v>
      </c>
      <c r="C22" s="211"/>
      <c r="D22" s="213"/>
      <c r="E22" s="216"/>
      <c r="F22" s="216"/>
      <c r="G22" s="264"/>
      <c r="H22" s="216"/>
      <c r="I22" s="216"/>
      <c r="J22" s="216"/>
      <c r="K22" s="264"/>
      <c r="L22" s="267"/>
      <c r="M22" s="270"/>
      <c r="N22" s="264"/>
      <c r="O22" s="228"/>
      <c r="P22" s="231"/>
      <c r="Q22" s="234"/>
      <c r="R22" s="275"/>
      <c r="S22" s="240"/>
      <c r="T22" s="280"/>
    </row>
    <row r="23" spans="1:20" ht="12.15" customHeight="1">
      <c r="A23" s="177"/>
      <c r="B23" s="95"/>
      <c r="C23" s="179"/>
      <c r="D23" s="214"/>
      <c r="E23" s="217"/>
      <c r="F23" s="217"/>
      <c r="G23" s="265"/>
      <c r="H23" s="181"/>
      <c r="I23" s="181"/>
      <c r="J23" s="181"/>
      <c r="K23" s="265"/>
      <c r="L23" s="289"/>
      <c r="M23" s="271"/>
      <c r="N23" s="273"/>
      <c r="O23" s="229"/>
      <c r="P23" s="232"/>
      <c r="Q23" s="235"/>
      <c r="R23" s="276"/>
      <c r="S23" s="284"/>
      <c r="T23" s="286"/>
    </row>
    <row r="24" spans="1:20" ht="15.9" customHeight="1">
      <c r="A24" s="176">
        <f>A18+1</f>
        <v>4</v>
      </c>
      <c r="B24" s="89" t="s">
        <v>105</v>
      </c>
      <c r="C24" s="210" t="s">
        <v>57</v>
      </c>
      <c r="D24" s="249">
        <v>7.2</v>
      </c>
      <c r="E24" s="250">
        <v>6.9</v>
      </c>
      <c r="F24" s="250">
        <v>6.9</v>
      </c>
      <c r="G24" s="290">
        <f>(D24+E24+F24)/3</f>
        <v>7</v>
      </c>
      <c r="H24" s="282">
        <v>7.1</v>
      </c>
      <c r="I24" s="282">
        <v>7</v>
      </c>
      <c r="J24" s="250">
        <v>7.9</v>
      </c>
      <c r="K24" s="290">
        <f>(H24+I24+J24)/3</f>
        <v>7.333333333333333</v>
      </c>
      <c r="L24" s="266">
        <v>0.2</v>
      </c>
      <c r="M24" s="269">
        <f>L24</f>
        <v>0.2</v>
      </c>
      <c r="N24" s="272">
        <f>(L24+M24)/4</f>
        <v>0.1</v>
      </c>
      <c r="O24" s="251">
        <v>0.2</v>
      </c>
      <c r="P24" s="252"/>
      <c r="Q24" s="253"/>
      <c r="R24" s="274">
        <f>O24/2+P24+Q24</f>
        <v>0.1</v>
      </c>
      <c r="S24" s="283">
        <f>SUM(G24, K24, N24)-R24</f>
        <v>14.333333333333332</v>
      </c>
      <c r="T24" s="285">
        <f>_xlfn.RANK.EQ(S24, $S$6:$S$53, 0)</f>
        <v>5</v>
      </c>
    </row>
    <row r="25" spans="1:20" ht="15.9" customHeight="1">
      <c r="A25" s="262"/>
      <c r="B25" s="89" t="s">
        <v>95</v>
      </c>
      <c r="C25" s="211"/>
      <c r="D25" s="213"/>
      <c r="E25" s="216"/>
      <c r="F25" s="216"/>
      <c r="G25" s="264"/>
      <c r="H25" s="216"/>
      <c r="I25" s="216"/>
      <c r="J25" s="216"/>
      <c r="K25" s="264"/>
      <c r="L25" s="267"/>
      <c r="M25" s="270"/>
      <c r="N25" s="264"/>
      <c r="O25" s="228"/>
      <c r="P25" s="231"/>
      <c r="Q25" s="234"/>
      <c r="R25" s="275"/>
      <c r="S25" s="240"/>
      <c r="T25" s="280"/>
    </row>
    <row r="26" spans="1:20" ht="15.9" customHeight="1">
      <c r="A26" s="262"/>
      <c r="B26" s="89" t="s">
        <v>96</v>
      </c>
      <c r="C26" s="211"/>
      <c r="D26" s="213"/>
      <c r="E26" s="216"/>
      <c r="F26" s="216"/>
      <c r="G26" s="264"/>
      <c r="H26" s="216"/>
      <c r="I26" s="216"/>
      <c r="J26" s="216"/>
      <c r="K26" s="264"/>
      <c r="L26" s="267"/>
      <c r="M26" s="270"/>
      <c r="N26" s="264"/>
      <c r="O26" s="228"/>
      <c r="P26" s="231"/>
      <c r="Q26" s="234"/>
      <c r="R26" s="275"/>
      <c r="S26" s="240"/>
      <c r="T26" s="280"/>
    </row>
    <row r="27" spans="1:20" ht="15.9" customHeight="1">
      <c r="A27" s="262"/>
      <c r="B27" s="89" t="s">
        <v>97</v>
      </c>
      <c r="C27" s="211"/>
      <c r="D27" s="213"/>
      <c r="E27" s="216"/>
      <c r="F27" s="216"/>
      <c r="G27" s="264"/>
      <c r="H27" s="216"/>
      <c r="I27" s="216"/>
      <c r="J27" s="216"/>
      <c r="K27" s="264"/>
      <c r="L27" s="267"/>
      <c r="M27" s="270"/>
      <c r="N27" s="264"/>
      <c r="O27" s="228"/>
      <c r="P27" s="231"/>
      <c r="Q27" s="234"/>
      <c r="R27" s="275"/>
      <c r="S27" s="240"/>
      <c r="T27" s="280"/>
    </row>
    <row r="28" spans="1:20" ht="15.9" customHeight="1">
      <c r="A28" s="262"/>
      <c r="B28" s="89" t="s">
        <v>106</v>
      </c>
      <c r="C28" s="211"/>
      <c r="D28" s="213"/>
      <c r="E28" s="216"/>
      <c r="F28" s="216"/>
      <c r="G28" s="264"/>
      <c r="H28" s="216"/>
      <c r="I28" s="216"/>
      <c r="J28" s="216"/>
      <c r="K28" s="264"/>
      <c r="L28" s="267"/>
      <c r="M28" s="270"/>
      <c r="N28" s="264"/>
      <c r="O28" s="228"/>
      <c r="P28" s="231"/>
      <c r="Q28" s="234"/>
      <c r="R28" s="275"/>
      <c r="S28" s="240"/>
      <c r="T28" s="280"/>
    </row>
    <row r="29" spans="1:20" ht="15.9" customHeight="1">
      <c r="A29" s="177"/>
      <c r="B29" s="73"/>
      <c r="C29" s="179"/>
      <c r="D29" s="214"/>
      <c r="E29" s="217"/>
      <c r="F29" s="217"/>
      <c r="G29" s="273"/>
      <c r="H29" s="217"/>
      <c r="I29" s="217"/>
      <c r="J29" s="217"/>
      <c r="K29" s="273"/>
      <c r="L29" s="268"/>
      <c r="M29" s="271"/>
      <c r="N29" s="273"/>
      <c r="O29" s="229"/>
      <c r="P29" s="232"/>
      <c r="Q29" s="235"/>
      <c r="R29" s="276"/>
      <c r="S29" s="284"/>
      <c r="T29" s="286"/>
    </row>
    <row r="30" spans="1:20" ht="15.9" customHeight="1">
      <c r="A30" s="176">
        <f>A24+1</f>
        <v>5</v>
      </c>
      <c r="B30" s="89" t="s">
        <v>92</v>
      </c>
      <c r="C30" s="210" t="s">
        <v>51</v>
      </c>
      <c r="D30" s="249">
        <v>7.6</v>
      </c>
      <c r="E30" s="250">
        <v>7.3</v>
      </c>
      <c r="F30" s="250">
        <v>8</v>
      </c>
      <c r="G30" s="290">
        <f>(D30+E30+F30)/3</f>
        <v>7.6333333333333329</v>
      </c>
      <c r="H30" s="282">
        <v>7.9</v>
      </c>
      <c r="I30" s="282">
        <v>7.9</v>
      </c>
      <c r="J30" s="250">
        <v>8.3000000000000007</v>
      </c>
      <c r="K30" s="290">
        <f>(H30+I30+J30)/3</f>
        <v>8.0333333333333332</v>
      </c>
      <c r="L30" s="266">
        <v>1</v>
      </c>
      <c r="M30" s="269">
        <f>L30</f>
        <v>1</v>
      </c>
      <c r="N30" s="272">
        <f>(L30+M30)/4</f>
        <v>0.5</v>
      </c>
      <c r="O30" s="251">
        <v>0.2</v>
      </c>
      <c r="P30" s="252"/>
      <c r="Q30" s="253"/>
      <c r="R30" s="274">
        <f>O30/2+P30+Q30</f>
        <v>0.1</v>
      </c>
      <c r="S30" s="283">
        <f>SUM(G30,K30,N30)-R30</f>
        <v>16.066666666666663</v>
      </c>
      <c r="T30" s="285">
        <f>_xlfn.RANK.EQ(S30,$S$6:$S$53,0)</f>
        <v>1</v>
      </c>
    </row>
    <row r="31" spans="1:20" ht="15.9" customHeight="1">
      <c r="A31" s="262"/>
      <c r="B31" s="89" t="s">
        <v>46</v>
      </c>
      <c r="C31" s="211"/>
      <c r="D31" s="213"/>
      <c r="E31" s="216"/>
      <c r="F31" s="216"/>
      <c r="G31" s="264"/>
      <c r="H31" s="216"/>
      <c r="I31" s="216"/>
      <c r="J31" s="216"/>
      <c r="K31" s="264"/>
      <c r="L31" s="267"/>
      <c r="M31" s="270"/>
      <c r="N31" s="264"/>
      <c r="O31" s="228"/>
      <c r="P31" s="231"/>
      <c r="Q31" s="234"/>
      <c r="R31" s="275"/>
      <c r="S31" s="240"/>
      <c r="T31" s="280"/>
    </row>
    <row r="32" spans="1:20" ht="15.9" customHeight="1">
      <c r="A32" s="262"/>
      <c r="B32" s="89" t="s">
        <v>93</v>
      </c>
      <c r="C32" s="211"/>
      <c r="D32" s="213"/>
      <c r="E32" s="216"/>
      <c r="F32" s="216"/>
      <c r="G32" s="264"/>
      <c r="H32" s="216"/>
      <c r="I32" s="216"/>
      <c r="J32" s="216"/>
      <c r="K32" s="264"/>
      <c r="L32" s="267"/>
      <c r="M32" s="270"/>
      <c r="N32" s="264"/>
      <c r="O32" s="228"/>
      <c r="P32" s="231"/>
      <c r="Q32" s="234"/>
      <c r="R32" s="275"/>
      <c r="S32" s="240"/>
      <c r="T32" s="280"/>
    </row>
    <row r="33" spans="1:20" ht="15.9" customHeight="1">
      <c r="A33" s="262"/>
      <c r="B33" s="89" t="s">
        <v>107</v>
      </c>
      <c r="C33" s="211"/>
      <c r="D33" s="213"/>
      <c r="E33" s="216"/>
      <c r="F33" s="216"/>
      <c r="G33" s="264"/>
      <c r="H33" s="216"/>
      <c r="I33" s="216"/>
      <c r="J33" s="216"/>
      <c r="K33" s="264"/>
      <c r="L33" s="267"/>
      <c r="M33" s="270"/>
      <c r="N33" s="264"/>
      <c r="O33" s="228"/>
      <c r="P33" s="231"/>
      <c r="Q33" s="234"/>
      <c r="R33" s="275"/>
      <c r="S33" s="240"/>
      <c r="T33" s="280"/>
    </row>
    <row r="34" spans="1:20" ht="15.9" customHeight="1">
      <c r="A34" s="262"/>
      <c r="B34" s="89" t="s">
        <v>108</v>
      </c>
      <c r="C34" s="211"/>
      <c r="D34" s="213"/>
      <c r="E34" s="216"/>
      <c r="F34" s="216"/>
      <c r="G34" s="264"/>
      <c r="H34" s="216"/>
      <c r="I34" s="216"/>
      <c r="J34" s="216"/>
      <c r="K34" s="264"/>
      <c r="L34" s="267"/>
      <c r="M34" s="270"/>
      <c r="N34" s="264"/>
      <c r="O34" s="228"/>
      <c r="P34" s="231"/>
      <c r="Q34" s="234"/>
      <c r="R34" s="275"/>
      <c r="S34" s="240"/>
      <c r="T34" s="280"/>
    </row>
    <row r="35" spans="1:20" ht="15.9" customHeight="1">
      <c r="A35" s="177"/>
      <c r="B35" s="73"/>
      <c r="C35" s="179"/>
      <c r="D35" s="214"/>
      <c r="E35" s="217"/>
      <c r="F35" s="217"/>
      <c r="G35" s="273"/>
      <c r="H35" s="217"/>
      <c r="I35" s="217"/>
      <c r="J35" s="217"/>
      <c r="K35" s="273"/>
      <c r="L35" s="268"/>
      <c r="M35" s="271"/>
      <c r="N35" s="273"/>
      <c r="O35" s="229"/>
      <c r="P35" s="232"/>
      <c r="Q35" s="235"/>
      <c r="R35" s="276"/>
      <c r="S35" s="284"/>
      <c r="T35" s="286"/>
    </row>
    <row r="38" spans="1:20" ht="13.5">
      <c r="C38" s="3"/>
      <c r="D38" s="13" t="s">
        <v>3</v>
      </c>
      <c r="E38" s="12"/>
      <c r="F38" s="12"/>
      <c r="G38" s="3"/>
      <c r="H38" s="3"/>
      <c r="I38" s="13" t="s">
        <v>4</v>
      </c>
      <c r="J38" s="3"/>
      <c r="K38" s="3"/>
      <c r="L38" s="3"/>
      <c r="M38" s="10" t="s">
        <v>5</v>
      </c>
      <c r="N38" s="3"/>
      <c r="O38" s="3"/>
    </row>
    <row r="39" spans="1:20" ht="13.5">
      <c r="C39" s="16" t="s">
        <v>6</v>
      </c>
      <c r="D39" s="108" t="s">
        <v>7</v>
      </c>
      <c r="E39" s="108"/>
      <c r="F39" s="108"/>
      <c r="G39" s="10"/>
      <c r="H39" s="16" t="s">
        <v>8</v>
      </c>
      <c r="I39" s="108" t="s">
        <v>9</v>
      </c>
      <c r="J39" s="108"/>
      <c r="K39" s="108"/>
      <c r="L39" s="16" t="s">
        <v>10</v>
      </c>
      <c r="M39" s="108" t="s">
        <v>11</v>
      </c>
      <c r="N39" s="108"/>
      <c r="O39" s="108"/>
    </row>
    <row r="40" spans="1:20" ht="13.5">
      <c r="C40" s="16" t="s">
        <v>12</v>
      </c>
      <c r="D40" s="109" t="s">
        <v>13</v>
      </c>
      <c r="E40" s="109"/>
      <c r="F40" s="109"/>
      <c r="G40" s="10"/>
      <c r="H40" s="16" t="s">
        <v>14</v>
      </c>
      <c r="I40" s="108" t="s">
        <v>15</v>
      </c>
      <c r="J40" s="108"/>
      <c r="K40" s="108"/>
      <c r="L40" s="16" t="s">
        <v>16</v>
      </c>
      <c r="M40" s="15" t="s">
        <v>17</v>
      </c>
      <c r="N40" s="15"/>
      <c r="O40" s="15"/>
    </row>
    <row r="41" spans="1:20" ht="13.5">
      <c r="C41" s="16" t="s">
        <v>18</v>
      </c>
      <c r="D41" s="108" t="s">
        <v>19</v>
      </c>
      <c r="E41" s="108"/>
      <c r="F41" s="108"/>
      <c r="G41" s="10"/>
      <c r="H41" s="16" t="s">
        <v>20</v>
      </c>
      <c r="I41" s="108" t="s">
        <v>21</v>
      </c>
      <c r="J41" s="108"/>
      <c r="K41" s="108"/>
      <c r="L41" s="15"/>
      <c r="M41" s="15"/>
      <c r="N41" s="21"/>
      <c r="O41" s="3"/>
    </row>
    <row r="44" spans="1:20">
      <c r="B44" s="132" t="s">
        <v>109</v>
      </c>
      <c r="C44" s="132"/>
      <c r="D44" s="132"/>
      <c r="E44" s="48" t="s">
        <v>63</v>
      </c>
      <c r="F44" s="48"/>
      <c r="G44" s="48"/>
      <c r="H44" s="48"/>
      <c r="I44" s="48"/>
    </row>
    <row r="45" spans="1:20">
      <c r="B45" s="132" t="s">
        <v>110</v>
      </c>
      <c r="C45" s="132"/>
      <c r="D45" s="132"/>
      <c r="E45" s="136" t="s">
        <v>65</v>
      </c>
      <c r="F45" s="136"/>
      <c r="G45" s="136"/>
      <c r="H45" s="136"/>
      <c r="I45" s="136"/>
    </row>
  </sheetData>
  <mergeCells count="121">
    <mergeCell ref="B45:D45"/>
    <mergeCell ref="E45:I45"/>
    <mergeCell ref="T30:T35"/>
    <mergeCell ref="D39:F39"/>
    <mergeCell ref="I39:K39"/>
    <mergeCell ref="M39:O39"/>
    <mergeCell ref="D40:F40"/>
    <mergeCell ref="I40:K40"/>
    <mergeCell ref="D41:F41"/>
    <mergeCell ref="I41:K41"/>
    <mergeCell ref="B44:D44"/>
    <mergeCell ref="K30:K35"/>
    <mergeCell ref="L30:L35"/>
    <mergeCell ref="M30:M35"/>
    <mergeCell ref="N30:N35"/>
    <mergeCell ref="O30:O35"/>
    <mergeCell ref="P30:P35"/>
    <mergeCell ref="Q30:Q35"/>
    <mergeCell ref="R30:R35"/>
    <mergeCell ref="S30:S35"/>
    <mergeCell ref="A30:A35"/>
    <mergeCell ref="C30:C35"/>
    <mergeCell ref="D30:D35"/>
    <mergeCell ref="E30:E35"/>
    <mergeCell ref="F30:F35"/>
    <mergeCell ref="G30:G35"/>
    <mergeCell ref="H30:H35"/>
    <mergeCell ref="I30:I35"/>
    <mergeCell ref="J30:J35"/>
    <mergeCell ref="T18:T23"/>
    <mergeCell ref="A24:A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Q24:Q29"/>
    <mergeCell ref="R24:R29"/>
    <mergeCell ref="S24:S29"/>
    <mergeCell ref="T24:T29"/>
    <mergeCell ref="K18:K23"/>
    <mergeCell ref="L18:L23"/>
    <mergeCell ref="M18:M23"/>
    <mergeCell ref="N18:N23"/>
    <mergeCell ref="O18:O23"/>
    <mergeCell ref="P18:P23"/>
    <mergeCell ref="Q18:Q23"/>
    <mergeCell ref="R18:R23"/>
    <mergeCell ref="S18:S23"/>
    <mergeCell ref="A18:A23"/>
    <mergeCell ref="C18:C23"/>
    <mergeCell ref="D18:D23"/>
    <mergeCell ref="E18:E23"/>
    <mergeCell ref="F18:F23"/>
    <mergeCell ref="G18:G23"/>
    <mergeCell ref="H18:H23"/>
    <mergeCell ref="I18:I23"/>
    <mergeCell ref="J18:J23"/>
    <mergeCell ref="T6:T11"/>
    <mergeCell ref="A12:A17"/>
    <mergeCell ref="C12:C17"/>
    <mergeCell ref="D12:D17"/>
    <mergeCell ref="E12:E17"/>
    <mergeCell ref="F12:F17"/>
    <mergeCell ref="G12:G17"/>
    <mergeCell ref="H12:H17"/>
    <mergeCell ref="I12:I17"/>
    <mergeCell ref="J12:J17"/>
    <mergeCell ref="K12:K17"/>
    <mergeCell ref="L12:L17"/>
    <mergeCell ref="M12:M17"/>
    <mergeCell ref="N12:N17"/>
    <mergeCell ref="O12:O17"/>
    <mergeCell ref="P12:P17"/>
    <mergeCell ref="Q12:Q17"/>
    <mergeCell ref="R12:R17"/>
    <mergeCell ref="S12:S17"/>
    <mergeCell ref="T12:T17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A6:A11"/>
    <mergeCell ref="C6:C11"/>
    <mergeCell ref="D6:D11"/>
    <mergeCell ref="E6:E11"/>
    <mergeCell ref="F6:F11"/>
    <mergeCell ref="G6:G11"/>
    <mergeCell ref="H6:H11"/>
    <mergeCell ref="I6:I11"/>
    <mergeCell ref="J6:J11"/>
    <mergeCell ref="A1:T1"/>
    <mergeCell ref="D2:M2"/>
    <mergeCell ref="P2:T3"/>
    <mergeCell ref="A4:A5"/>
    <mergeCell ref="B4:B5"/>
    <mergeCell ref="C4:C5"/>
    <mergeCell ref="D4:F4"/>
    <mergeCell ref="G4:G5"/>
    <mergeCell ref="H4:J4"/>
    <mergeCell ref="K4:K5"/>
    <mergeCell ref="L4:M4"/>
    <mergeCell ref="N4:N5"/>
    <mergeCell ref="O4:Q4"/>
    <mergeCell ref="R4:R5"/>
    <mergeCell ref="S4:S5"/>
    <mergeCell ref="T4:T5"/>
  </mergeCells>
  <pageMargins left="0.236111104488373" right="0.236111104488373" top="0.196527779102325" bottom="0.236111104488373" header="0.51180553436279297" footer="0.51180553436279297"/>
  <pageSetup paperSize="9" scale="94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3"/>
  <sheetViews>
    <sheetView tabSelected="1" topLeftCell="A3" workbookViewId="0">
      <selection activeCell="B13" sqref="B13"/>
    </sheetView>
  </sheetViews>
  <sheetFormatPr defaultColWidth="9" defaultRowHeight="12.5"/>
  <cols>
    <col min="1" max="1" width="3" customWidth="1"/>
    <col min="2" max="2" width="22.7265625" customWidth="1"/>
    <col min="3" max="7" width="14.81640625" customWidth="1"/>
    <col min="8" max="8" width="9.81640625" style="1" customWidth="1"/>
    <col min="9" max="9" width="8.90625" style="2" customWidth="1"/>
  </cols>
  <sheetData>
    <row r="1" spans="1:16" s="3" customFormat="1" ht="13.5" customHeight="1">
      <c r="B1" s="5"/>
      <c r="C1" s="6"/>
      <c r="D1" s="7"/>
      <c r="E1" s="7"/>
      <c r="F1" s="7"/>
      <c r="G1" s="7"/>
      <c r="H1" s="8"/>
      <c r="I1" s="8"/>
      <c r="J1" s="9"/>
    </row>
    <row r="2" spans="1:16" s="3" customFormat="1" ht="22.5" customHeight="1">
      <c r="A2" s="291" t="s">
        <v>111</v>
      </c>
      <c r="B2" s="291"/>
      <c r="C2" s="291"/>
      <c r="D2" s="291"/>
      <c r="E2" s="291"/>
      <c r="F2" s="291"/>
      <c r="G2" s="291"/>
      <c r="H2" s="291"/>
      <c r="I2" s="291"/>
      <c r="J2" s="9"/>
    </row>
    <row r="3" spans="1:16" s="3" customFormat="1" ht="21" customHeight="1">
      <c r="A3" s="292" t="s">
        <v>0</v>
      </c>
      <c r="B3" s="292"/>
      <c r="C3" s="292"/>
      <c r="D3" s="292"/>
      <c r="E3" s="292"/>
      <c r="F3" s="292"/>
      <c r="G3" s="292"/>
      <c r="H3" s="292"/>
      <c r="I3" s="292"/>
      <c r="J3" s="9"/>
    </row>
    <row r="4" spans="1:16" s="3" customFormat="1" ht="12" customHeight="1">
      <c r="B4" s="15"/>
      <c r="C4" s="15"/>
      <c r="D4" s="15"/>
      <c r="E4" s="15"/>
      <c r="F4" s="15"/>
      <c r="G4" s="15"/>
      <c r="H4" s="293"/>
      <c r="I4" s="293"/>
      <c r="J4" s="293"/>
    </row>
    <row r="5" spans="1:16" s="3" customFormat="1" ht="12" customHeight="1">
      <c r="A5" s="10"/>
      <c r="B5" s="15"/>
      <c r="C5" s="16"/>
      <c r="D5" s="16"/>
      <c r="E5" s="16"/>
      <c r="F5" s="16"/>
      <c r="G5" s="16"/>
      <c r="H5" s="15"/>
      <c r="I5" s="20"/>
      <c r="J5" s="20"/>
    </row>
    <row r="6" spans="1:16" s="3" customFormat="1" ht="12" customHeight="1">
      <c r="A6" s="294">
        <v>44905</v>
      </c>
      <c r="B6" s="294"/>
      <c r="C6" s="16"/>
      <c r="D6" s="16"/>
      <c r="E6" s="16"/>
      <c r="F6" s="16"/>
      <c r="G6" s="16" t="s">
        <v>112</v>
      </c>
      <c r="I6" s="23"/>
      <c r="J6" s="23"/>
    </row>
    <row r="7" spans="1:16" s="3" customFormat="1" ht="12" customHeight="1">
      <c r="A7" s="15"/>
      <c r="B7" s="15"/>
      <c r="H7" s="11"/>
      <c r="I7" s="11"/>
      <c r="J7" s="11"/>
    </row>
    <row r="8" spans="1:16" s="24" customFormat="1" ht="30" customHeight="1">
      <c r="A8" s="82" t="s">
        <v>22</v>
      </c>
      <c r="B8" s="96" t="s">
        <v>24</v>
      </c>
      <c r="C8" s="97" t="s">
        <v>113</v>
      </c>
      <c r="D8" s="97" t="s">
        <v>114</v>
      </c>
      <c r="E8" s="97" t="s">
        <v>115</v>
      </c>
      <c r="F8" s="97" t="s">
        <v>83</v>
      </c>
      <c r="G8" s="97" t="s">
        <v>98</v>
      </c>
      <c r="H8" s="98" t="s">
        <v>27</v>
      </c>
      <c r="I8" s="25" t="s">
        <v>28</v>
      </c>
    </row>
    <row r="9" spans="1:16" ht="17.25" customHeight="1">
      <c r="A9" s="33">
        <v>1</v>
      </c>
      <c r="B9" s="99" t="s">
        <v>49</v>
      </c>
      <c r="C9" s="100">
        <f>SUMIF(ИД!$C$11:$C$21,B9,ИД!$S$11:$S$21)</f>
        <v>17.516666666666669</v>
      </c>
      <c r="D9" s="100">
        <f>SUMIF(ИМ!$C$12:$C$17,B9,ИМ!$S$12:$S$17)</f>
        <v>0</v>
      </c>
      <c r="E9" s="100">
        <f>SUMIF(СП!$C$12:$C$17, B9, СП!$S$12:$S$17)</f>
        <v>16.133333333333336</v>
      </c>
      <c r="F9" s="100">
        <f>SUMIF(ТР!$C$12:$C$29,B9,ТР!$S$12:$S$29)</f>
        <v>15.6</v>
      </c>
      <c r="G9" s="100">
        <f>SUMIF(ГР!$C$6:$C$35,B9,ГР!$S$6:$S$35)</f>
        <v>14.583333333333332</v>
      </c>
      <c r="H9" s="101">
        <f>SUM(C9:G9)</f>
        <v>63.833333333333343</v>
      </c>
      <c r="I9" s="102">
        <f>_xlfn.RANK.EQ(H9, $H$9:$H$75, 0)</f>
        <v>2</v>
      </c>
      <c r="J9" s="24"/>
    </row>
    <row r="10" spans="1:16" ht="17.25" customHeight="1">
      <c r="A10" s="103">
        <f>A9+1</f>
        <v>2</v>
      </c>
      <c r="B10" s="99" t="s">
        <v>41</v>
      </c>
      <c r="C10" s="100">
        <f>SUMIF(ИД!$C$11:$C$21,B10,ИД!$S$11:$S$21)</f>
        <v>14.700000000000001</v>
      </c>
      <c r="D10" s="100">
        <f>SUMIF(ИМ!$C$12:$C$17,B10,ИМ!$S$12:$S$17)</f>
        <v>0</v>
      </c>
      <c r="E10" s="100">
        <f>SUMIF(СП!$C$12:$C$17, B10, СП!$S$12:$S$17)</f>
        <v>0</v>
      </c>
      <c r="F10" s="100">
        <f>SUMIF(ТР!$C$12:$C$29,B10,ТР!$S$12:$S$29)</f>
        <v>0</v>
      </c>
      <c r="G10" s="100">
        <f>SUMIF(ГР!$C$6:$C$35,B10,ГР!$S$6:$S$35)</f>
        <v>0</v>
      </c>
      <c r="H10" s="101">
        <f t="shared" ref="H10:H18" si="0">SUM(C10:G10)</f>
        <v>14.700000000000001</v>
      </c>
      <c r="I10" s="102">
        <f t="shared" ref="I10:I18" si="1">_xlfn.RANK.EQ(H10,$H$9:$H$75,0)</f>
        <v>9</v>
      </c>
      <c r="J10" s="24"/>
    </row>
    <row r="11" spans="1:16" s="32" customFormat="1" ht="17.25" customHeight="1">
      <c r="A11" s="90">
        <f t="shared" ref="A11:A18" si="2">A10+1</f>
        <v>3</v>
      </c>
      <c r="B11" s="99" t="s">
        <v>45</v>
      </c>
      <c r="C11" s="100">
        <f>SUMIF(ИД!$C$11:$C$21,B11,ИД!$S$11:$S$21)</f>
        <v>15.183333333333332</v>
      </c>
      <c r="D11" s="100">
        <f>SUMIF(ИМ!$C$12:$C$17,B11,ИМ!$S$12:$S$17)</f>
        <v>0</v>
      </c>
      <c r="E11" s="100">
        <f>SUMIF(СП!$C$12:$C$17,B11,СП!$S$12:$S$17)</f>
        <v>0</v>
      </c>
      <c r="F11" s="100">
        <f>SUMIF(ТР!$C$12:$C$29,B11,ТР!$S$12:$S$29)</f>
        <v>14.566666666666665</v>
      </c>
      <c r="G11" s="100">
        <f>SUMIF(ГР!$C$6:$C$35,B11,ГР!$S$6:$S$35)</f>
        <v>14.733333333333333</v>
      </c>
      <c r="H11" s="101">
        <f t="shared" si="0"/>
        <v>44.483333333333327</v>
      </c>
      <c r="I11" s="102">
        <f t="shared" si="1"/>
        <v>4</v>
      </c>
      <c r="J11" s="24"/>
    </row>
    <row r="12" spans="1:16" s="32" customFormat="1" ht="17.25" customHeight="1">
      <c r="A12" s="90">
        <f t="shared" si="2"/>
        <v>4</v>
      </c>
      <c r="B12" s="99" t="s">
        <v>71</v>
      </c>
      <c r="C12" s="100">
        <f>SUMIF(ИД!$C$11:$C$21,B12,ИД!$S$11:$S$21)</f>
        <v>0</v>
      </c>
      <c r="D12" s="100">
        <f>SUMIF(ИМ!$C$12:$C$17,B12,ИМ!$S$12:$S$17)</f>
        <v>15.116666666666665</v>
      </c>
      <c r="E12" s="100">
        <f>SUMIF(СП!$C$12:$C$17,B12,СП!$S$12:$S$17)</f>
        <v>15.266666666666666</v>
      </c>
      <c r="F12" s="100">
        <f>SUMIF(ТР!$C$12:$C$29,B12,ТР!$S$12:$S$29)</f>
        <v>15.966666666666665</v>
      </c>
      <c r="G12" s="100">
        <f>SUMIF(ГР!$C$6:$C$35,B12,ГР!$S$6:$S$35)</f>
        <v>15.416666666666666</v>
      </c>
      <c r="H12" s="101">
        <f t="shared" si="0"/>
        <v>61.766666666666659</v>
      </c>
      <c r="I12" s="102">
        <f t="shared" si="1"/>
        <v>3</v>
      </c>
      <c r="J12" s="24"/>
    </row>
    <row r="13" spans="1:16" s="32" customFormat="1" ht="17.25" customHeight="1">
      <c r="A13" s="90">
        <f t="shared" si="2"/>
        <v>5</v>
      </c>
      <c r="B13" s="99" t="s">
        <v>57</v>
      </c>
      <c r="C13" s="100">
        <f>SUMIF(ИД!$C$11:$C$21,B13,ИД!$S$11:$S$21)</f>
        <v>13.65</v>
      </c>
      <c r="D13" s="100">
        <f>SUMIF(ИМ!$C$12:$C$17,B13,ИМ!$S$12:$S$17)</f>
        <v>0</v>
      </c>
      <c r="E13" s="100">
        <f>SUMIF(СП!$C$12:$C$17,B13,СП!$S$12:$S$17)</f>
        <v>0</v>
      </c>
      <c r="F13" s="100">
        <f>SUMIF(ТР!$C$12:$C$29,B13,ТР!$S$12:$S$29)</f>
        <v>16.033333333333335</v>
      </c>
      <c r="G13" s="100">
        <f>SUMIF(ГР!$C$6:$C$35,B13,ГР!$S$6:$S$35)</f>
        <v>14.333333333333332</v>
      </c>
      <c r="H13" s="101">
        <f t="shared" si="0"/>
        <v>44.016666666666666</v>
      </c>
      <c r="I13" s="102">
        <f t="shared" si="1"/>
        <v>5</v>
      </c>
      <c r="J13" s="24"/>
    </row>
    <row r="14" spans="1:16" s="32" customFormat="1" ht="17.25" customHeight="1">
      <c r="A14" s="90">
        <f t="shared" si="2"/>
        <v>6</v>
      </c>
      <c r="B14" s="104" t="s">
        <v>43</v>
      </c>
      <c r="C14" s="100">
        <f>SUMIF(ИД!$C$11:$C$21,B14,ИД!$S$11:$S$21)</f>
        <v>17.083333333333332</v>
      </c>
      <c r="D14" s="100">
        <f>SUMIF(ИМ!$C$12:$C$17,B14,ИМ!$S$12:$S$17)</f>
        <v>0</v>
      </c>
      <c r="E14" s="100">
        <f>SUMIF(СП!$C$12:$C$17,B14,СП!$S$12:$S$17)</f>
        <v>0</v>
      </c>
      <c r="F14" s="100">
        <f>SUMIF(ТР!$C$12:$C$29,B14,ТР!$S$12:$S$29)</f>
        <v>0</v>
      </c>
      <c r="G14" s="100">
        <f>SUMIF(ГР!$C$6:$C$35,B14,ГР!$S$6:$S$35)</f>
        <v>0</v>
      </c>
      <c r="H14" s="101">
        <f t="shared" si="0"/>
        <v>17.083333333333332</v>
      </c>
      <c r="I14" s="102">
        <f t="shared" si="1"/>
        <v>8</v>
      </c>
      <c r="N14" s="74"/>
      <c r="O14" s="48"/>
      <c r="P14" s="48"/>
    </row>
    <row r="15" spans="1:16" s="32" customFormat="1" ht="17.25" customHeight="1">
      <c r="A15" s="90">
        <f t="shared" si="2"/>
        <v>7</v>
      </c>
      <c r="B15" s="99" t="s">
        <v>55</v>
      </c>
      <c r="C15" s="100">
        <f>SUMIF(ИД!$C$11:$C$21,B15,ИД!$S$11:$S$21)</f>
        <v>19.93333333333333</v>
      </c>
      <c r="D15" s="100">
        <v>0</v>
      </c>
      <c r="E15" s="100">
        <f>SUMIF(СП!$C$12:$C$17,B15,СП!$S$12:$S$17)</f>
        <v>0</v>
      </c>
      <c r="F15" s="100">
        <f>SUMIF(ТР!$C$12:$C$29,B15,ТР!$S$12:$S$29)</f>
        <v>0</v>
      </c>
      <c r="G15" s="100">
        <f>SUMIF(ГР!$C$6:$C$35,B15,ГР!$S$6:$S$35)</f>
        <v>0</v>
      </c>
      <c r="H15" s="101">
        <f t="shared" si="0"/>
        <v>19.93333333333333</v>
      </c>
      <c r="I15" s="102">
        <f t="shared" si="1"/>
        <v>7</v>
      </c>
      <c r="J15" s="48"/>
      <c r="K15" s="48"/>
      <c r="L15" s="48"/>
      <c r="M15" s="48"/>
      <c r="N15" s="48"/>
      <c r="O15" s="48"/>
      <c r="P15" s="74"/>
    </row>
    <row r="16" spans="1:16" s="32" customFormat="1" ht="17.25" customHeight="1">
      <c r="A16" s="90">
        <f t="shared" si="2"/>
        <v>8</v>
      </c>
      <c r="B16" s="99" t="s">
        <v>51</v>
      </c>
      <c r="C16" s="100">
        <f>SUMIF(ИД!$C$11:$C$21,B16,ИД!$S$11:$S$21)</f>
        <v>20.5</v>
      </c>
      <c r="D16" s="100">
        <v>0</v>
      </c>
      <c r="E16" s="100">
        <f>SUMIF(СП!$C$12:$C$17,B16,СП!$S$12:$S$17)</f>
        <v>19.100000000000001</v>
      </c>
      <c r="F16" s="100">
        <f>SUMIF(ТР!$C$12:$C$29,B16,ТР!$S$12:$S$29)</f>
        <v>17.633333333333333</v>
      </c>
      <c r="G16" s="100">
        <f>SUMIF(ГР!$C$6:$C$35,B16,ГР!$S$6:$S$35)</f>
        <v>16.066666666666663</v>
      </c>
      <c r="H16" s="101">
        <f t="shared" si="0"/>
        <v>73.3</v>
      </c>
      <c r="I16" s="102">
        <f t="shared" si="1"/>
        <v>1</v>
      </c>
    </row>
    <row r="17" spans="1:9" s="32" customFormat="1" ht="17.25" customHeight="1">
      <c r="A17" s="90">
        <f t="shared" si="2"/>
        <v>9</v>
      </c>
      <c r="B17" s="99" t="s">
        <v>53</v>
      </c>
      <c r="C17" s="100">
        <f>SUMIF(ИД!$C$11:$C$21,B17,ИД!$S$11:$S$21)</f>
        <v>12.900000000000002</v>
      </c>
      <c r="D17" s="100">
        <f>SUMIF(ИМ!$C$12:$C$17,B17,ИМ!$S$12:$S$17)</f>
        <v>0</v>
      </c>
      <c r="E17" s="100">
        <f>SUMIF(СП!$C$12:$C$17,B17,СП!$S$12:$S$17)</f>
        <v>0</v>
      </c>
      <c r="F17" s="100">
        <f>SUMIF(ТР!$C$12:$C$29,B17,ТР!$S$12:$S$29)</f>
        <v>0</v>
      </c>
      <c r="G17" s="100">
        <f>SUMIF(ГР!$C$6:$C$35,B17,ГР!$S$6:$S$35)</f>
        <v>0</v>
      </c>
      <c r="H17" s="101">
        <f t="shared" si="0"/>
        <v>12.900000000000002</v>
      </c>
      <c r="I17" s="102">
        <f t="shared" si="1"/>
        <v>11</v>
      </c>
    </row>
    <row r="18" spans="1:9" s="32" customFormat="1" ht="17.25" customHeight="1">
      <c r="A18" s="90">
        <f t="shared" si="2"/>
        <v>10</v>
      </c>
      <c r="B18" s="99" t="s">
        <v>59</v>
      </c>
      <c r="C18" s="100">
        <v>0</v>
      </c>
      <c r="D18" s="100">
        <f>SUMIF(ИМ!$C$12:$C$17,B18,ИМ!$S$12:$S$17)</f>
        <v>14.416666666666666</v>
      </c>
      <c r="E18" s="100">
        <f>SUMIF(СП!$C$12:$C$17,B18,СП!$S$12:$S$17)</f>
        <v>0</v>
      </c>
      <c r="F18" s="100">
        <f>SUMIF(ТР!$C$12:$C$29,B18,ТР!$S$12:$S$29)</f>
        <v>12.666666666666668</v>
      </c>
      <c r="G18" s="100">
        <f>SUMIF(ГР!$C$6:$C$35,B18,ГР!$S$6:$S$35)</f>
        <v>0</v>
      </c>
      <c r="H18" s="101">
        <f t="shared" si="0"/>
        <v>27.083333333333336</v>
      </c>
      <c r="I18" s="102">
        <f t="shared" si="1"/>
        <v>6</v>
      </c>
    </row>
    <row r="19" spans="1:9" s="32" customFormat="1" ht="17.25" customHeight="1">
      <c r="A19" s="295">
        <v>11</v>
      </c>
      <c r="B19" s="295" t="s">
        <v>117</v>
      </c>
      <c r="C19" s="295">
        <v>0</v>
      </c>
      <c r="D19" s="296">
        <v>14.132999999999999</v>
      </c>
      <c r="E19" s="295">
        <v>0</v>
      </c>
      <c r="F19" s="295">
        <v>0</v>
      </c>
      <c r="G19" s="295">
        <v>0</v>
      </c>
      <c r="H19" s="298">
        <v>14.132999999999999</v>
      </c>
      <c r="I19" s="297" t="s">
        <v>119</v>
      </c>
    </row>
    <row r="20" spans="1:9" ht="16.5" customHeight="1"/>
    <row r="22" spans="1:9">
      <c r="A22" s="132" t="s">
        <v>109</v>
      </c>
      <c r="B22" s="132"/>
      <c r="C22" s="132"/>
      <c r="D22" s="136" t="s">
        <v>63</v>
      </c>
      <c r="E22" s="136"/>
      <c r="F22" s="136"/>
      <c r="G22" s="136"/>
      <c r="H22" s="136"/>
      <c r="I22" s="136"/>
    </row>
    <row r="23" spans="1:9">
      <c r="A23" s="132" t="s">
        <v>110</v>
      </c>
      <c r="B23" s="132"/>
      <c r="C23" s="132"/>
      <c r="D23" s="136" t="s">
        <v>65</v>
      </c>
      <c r="E23" s="136"/>
      <c r="F23" s="136"/>
      <c r="G23" s="136"/>
      <c r="H23" s="136"/>
    </row>
  </sheetData>
  <mergeCells count="8">
    <mergeCell ref="A23:C23"/>
    <mergeCell ref="D23:H23"/>
    <mergeCell ref="A2:I2"/>
    <mergeCell ref="A3:I3"/>
    <mergeCell ref="H4:J4"/>
    <mergeCell ref="A6:B6"/>
    <mergeCell ref="A22:C22"/>
    <mergeCell ref="D22:I22"/>
  </mergeCells>
  <pageMargins left="0.275694459676743" right="0.15763889253139499" top="0.70833331346511796" bottom="0.15763889253139499" header="0.51180553436279297" footer="0.51180553436279297"/>
  <pageSetup paperSize="9" scale="120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ИД</vt:lpstr>
      <vt:lpstr>ИМ</vt:lpstr>
      <vt:lpstr>СП</vt:lpstr>
      <vt:lpstr>ТР</vt:lpstr>
      <vt:lpstr>ГР</vt:lpstr>
      <vt:lpstr>Командный результат</vt:lpstr>
      <vt:lpstr>ГР!Excel_BuiltIn_Print_Area</vt:lpstr>
      <vt:lpstr>ИД!Excel_BuiltIn_Print_Area</vt:lpstr>
      <vt:lpstr>ИМ!Excel_BuiltIn_Print_Area</vt:lpstr>
      <vt:lpstr>'Командный результат'!Excel_BuiltIn_Print_Area</vt:lpstr>
      <vt:lpstr>СП!Excel_BuiltIn_Print_Area</vt:lpstr>
      <vt:lpstr>ТР!Excel_BuiltIn_Print_Area</vt:lpstr>
      <vt:lpstr>ГР!Область_печати</vt:lpstr>
      <vt:lpstr>ИД!Область_печати</vt:lpstr>
      <vt:lpstr>ИМ!Область_печати</vt:lpstr>
      <vt:lpstr>'Командный результат'!Область_печати</vt:lpstr>
      <vt:lpstr>СП!Область_печати</vt:lpstr>
      <vt:lpstr>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modified xsi:type="dcterms:W3CDTF">2022-12-10T12:54:55Z</dcterms:modified>
</cp:coreProperties>
</file>